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Media Edukasi dan Entertaint\Materi Financial\"/>
    </mc:Choice>
  </mc:AlternateContent>
  <bookViews>
    <workbookView xWindow="0" yWindow="0" windowWidth="20490" windowHeight="7620" tabRatio="629"/>
  </bookViews>
  <sheets>
    <sheet name="Sales 2022" sheetId="11" r:id="rId1"/>
    <sheet name="Payroll 2022" sheetId="1" r:id="rId2"/>
    <sheet name="Operating Expenses 2022" sheetId="13" r:id="rId3"/>
    <sheet name="Income Statement 2022" sheetId="3" r:id="rId4"/>
    <sheet name="Balance Sheet 2022" sheetId="6" r:id="rId5"/>
    <sheet name="Cash Flow Statement 2022" sheetId="8" r:id="rId6"/>
  </sheets>
  <definedNames>
    <definedName name="CIQWBGuid" hidden="1">"2cd8126d-26c3-430c-b7fa-a069e3a1fc62"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"10/01/2018 15:52:08"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11" l="1"/>
  <c r="A1" i="3"/>
  <c r="B15" i="1"/>
  <c r="F9" i="3"/>
  <c r="F6" i="8" s="1"/>
  <c r="A1" i="13"/>
  <c r="M22" i="1"/>
  <c r="L22" i="1"/>
  <c r="L23" i="1" s="1"/>
  <c r="M19" i="3" s="1"/>
  <c r="K22" i="1"/>
  <c r="J22" i="1"/>
  <c r="I22" i="1"/>
  <c r="H22" i="1"/>
  <c r="G22" i="1"/>
  <c r="F22" i="1"/>
  <c r="E22" i="1"/>
  <c r="D22" i="1"/>
  <c r="N22" i="1" s="1"/>
  <c r="C22" i="1"/>
  <c r="B22" i="1"/>
  <c r="M21" i="1"/>
  <c r="L21" i="1"/>
  <c r="K21" i="1"/>
  <c r="J21" i="1"/>
  <c r="I21" i="1"/>
  <c r="H21" i="1"/>
  <c r="H23" i="1" s="1"/>
  <c r="I19" i="3" s="1"/>
  <c r="I21" i="3" s="1"/>
  <c r="G21" i="1"/>
  <c r="F21" i="1"/>
  <c r="E21" i="1"/>
  <c r="D21" i="1"/>
  <c r="C21" i="1"/>
  <c r="M20" i="1"/>
  <c r="L20" i="1"/>
  <c r="K20" i="1"/>
  <c r="K23" i="1" s="1"/>
  <c r="L19" i="3" s="1"/>
  <c r="J20" i="1"/>
  <c r="I20" i="1"/>
  <c r="H20" i="1"/>
  <c r="G20" i="1"/>
  <c r="F20" i="1"/>
  <c r="E20" i="1"/>
  <c r="D20" i="1"/>
  <c r="C20" i="1"/>
  <c r="B21" i="1"/>
  <c r="C11" i="8"/>
  <c r="C15" i="8"/>
  <c r="C17" i="8"/>
  <c r="D15" i="8"/>
  <c r="D17" i="8"/>
  <c r="E15" i="8"/>
  <c r="F15" i="8"/>
  <c r="F17" i="8"/>
  <c r="G15" i="8"/>
  <c r="G17" i="8"/>
  <c r="H15" i="8"/>
  <c r="H17" i="8" s="1"/>
  <c r="I15" i="8"/>
  <c r="I17" i="8" s="1"/>
  <c r="J15" i="8"/>
  <c r="J17" i="8"/>
  <c r="K15" i="8"/>
  <c r="K17" i="8"/>
  <c r="L15" i="8"/>
  <c r="L17" i="8" s="1"/>
  <c r="M15" i="8"/>
  <c r="N15" i="8"/>
  <c r="N17" i="8" s="1"/>
  <c r="O15" i="8"/>
  <c r="O16" i="8"/>
  <c r="E17" i="8"/>
  <c r="M17" i="8"/>
  <c r="C20" i="8"/>
  <c r="C20" i="6"/>
  <c r="D20" i="6"/>
  <c r="E20" i="6"/>
  <c r="F20" i="6"/>
  <c r="G20" i="6"/>
  <c r="H20" i="6"/>
  <c r="I20" i="6"/>
  <c r="J20" i="6"/>
  <c r="K20" i="6"/>
  <c r="L20" i="6"/>
  <c r="M20" i="6"/>
  <c r="N20" i="6"/>
  <c r="C28" i="6"/>
  <c r="D28" i="6"/>
  <c r="E28" i="6"/>
  <c r="F28" i="6"/>
  <c r="G28" i="6"/>
  <c r="H28" i="6"/>
  <c r="I28" i="6"/>
  <c r="J28" i="6"/>
  <c r="K28" i="6"/>
  <c r="L28" i="6"/>
  <c r="M28" i="6"/>
  <c r="N28" i="6"/>
  <c r="C36" i="6"/>
  <c r="D36" i="6"/>
  <c r="E36" i="6"/>
  <c r="F36" i="6"/>
  <c r="G36" i="6"/>
  <c r="H36" i="6"/>
  <c r="I36" i="6"/>
  <c r="J36" i="6"/>
  <c r="K36" i="6"/>
  <c r="L36" i="6"/>
  <c r="M36" i="6"/>
  <c r="N36" i="6"/>
  <c r="C37" i="6"/>
  <c r="D37" i="6"/>
  <c r="E37" i="6"/>
  <c r="F37" i="6"/>
  <c r="G37" i="6"/>
  <c r="H37" i="6"/>
  <c r="I37" i="6"/>
  <c r="J37" i="6"/>
  <c r="K37" i="6"/>
  <c r="L37" i="6"/>
  <c r="M37" i="6"/>
  <c r="N37" i="6"/>
  <c r="C38" i="6"/>
  <c r="D38" i="6"/>
  <c r="E38" i="6"/>
  <c r="F38" i="6"/>
  <c r="G38" i="6"/>
  <c r="H38" i="6"/>
  <c r="I38" i="6"/>
  <c r="J38" i="6"/>
  <c r="K38" i="6"/>
  <c r="L38" i="6"/>
  <c r="M38" i="6"/>
  <c r="N38" i="6"/>
  <c r="D44" i="6"/>
  <c r="C51" i="6"/>
  <c r="C22" i="6"/>
  <c r="C52" i="6"/>
  <c r="D52" i="6"/>
  <c r="E52" i="6"/>
  <c r="F52" i="6"/>
  <c r="G52" i="6"/>
  <c r="H52" i="6"/>
  <c r="I52" i="6"/>
  <c r="J52" i="6"/>
  <c r="K52" i="6"/>
  <c r="L52" i="6"/>
  <c r="M52" i="6"/>
  <c r="N52" i="6"/>
  <c r="C8" i="3"/>
  <c r="D8" i="3"/>
  <c r="E8" i="3"/>
  <c r="F8" i="3"/>
  <c r="G8" i="3"/>
  <c r="H8" i="3"/>
  <c r="I8" i="3"/>
  <c r="J8" i="3"/>
  <c r="K8" i="3"/>
  <c r="L8" i="3"/>
  <c r="M8" i="3"/>
  <c r="N8" i="3"/>
  <c r="C9" i="3"/>
  <c r="C45" i="6"/>
  <c r="D9" i="3"/>
  <c r="E9" i="3"/>
  <c r="E45" i="6"/>
  <c r="G9" i="3"/>
  <c r="H9" i="3"/>
  <c r="H45" i="6" s="1"/>
  <c r="I9" i="3"/>
  <c r="J9" i="3"/>
  <c r="K9" i="3"/>
  <c r="K45" i="6" s="1"/>
  <c r="L9" i="3"/>
  <c r="L6" i="8" s="1"/>
  <c r="M9" i="3"/>
  <c r="N9" i="3"/>
  <c r="C10" i="3"/>
  <c r="D10" i="3"/>
  <c r="E10" i="3"/>
  <c r="F10" i="3"/>
  <c r="G10" i="3"/>
  <c r="H10" i="3"/>
  <c r="I10" i="3"/>
  <c r="J10" i="3"/>
  <c r="K10" i="3"/>
  <c r="L10" i="3"/>
  <c r="M10" i="3"/>
  <c r="N10" i="3"/>
  <c r="C11" i="3"/>
  <c r="D11" i="3"/>
  <c r="E11" i="3"/>
  <c r="F11" i="3"/>
  <c r="G11" i="3"/>
  <c r="H11" i="3"/>
  <c r="I11" i="3"/>
  <c r="J11" i="3"/>
  <c r="K11" i="3"/>
  <c r="L11" i="3"/>
  <c r="M11" i="3"/>
  <c r="N11" i="3"/>
  <c r="C12" i="3"/>
  <c r="D12" i="3"/>
  <c r="E12" i="3"/>
  <c r="F12" i="3"/>
  <c r="G12" i="3"/>
  <c r="H12" i="3"/>
  <c r="I12" i="3"/>
  <c r="J12" i="3"/>
  <c r="K12" i="3"/>
  <c r="L12" i="3"/>
  <c r="M12" i="3"/>
  <c r="N12" i="3"/>
  <c r="C13" i="3"/>
  <c r="D13" i="3"/>
  <c r="E13" i="3"/>
  <c r="F13" i="3"/>
  <c r="G13" i="3"/>
  <c r="H13" i="3"/>
  <c r="I13" i="3"/>
  <c r="J13" i="3"/>
  <c r="K13" i="3"/>
  <c r="L13" i="3"/>
  <c r="M13" i="3"/>
  <c r="N13" i="3"/>
  <c r="C14" i="3"/>
  <c r="D14" i="3"/>
  <c r="E14" i="3"/>
  <c r="F14" i="3"/>
  <c r="G14" i="3"/>
  <c r="H14" i="3"/>
  <c r="I14" i="3"/>
  <c r="J14" i="3"/>
  <c r="K14" i="3"/>
  <c r="L14" i="3"/>
  <c r="M14" i="3"/>
  <c r="N14" i="3"/>
  <c r="C15" i="3"/>
  <c r="D15" i="3"/>
  <c r="E15" i="3"/>
  <c r="F15" i="3"/>
  <c r="G15" i="3"/>
  <c r="H15" i="3"/>
  <c r="I15" i="3"/>
  <c r="J15" i="3"/>
  <c r="K15" i="3"/>
  <c r="L15" i="3"/>
  <c r="M15" i="3"/>
  <c r="N15" i="3"/>
  <c r="C16" i="3"/>
  <c r="D16" i="3"/>
  <c r="E16" i="3"/>
  <c r="F16" i="3"/>
  <c r="G16" i="3"/>
  <c r="H16" i="3"/>
  <c r="I16" i="3"/>
  <c r="J16" i="3"/>
  <c r="K16" i="3"/>
  <c r="L16" i="3"/>
  <c r="M16" i="3"/>
  <c r="N16" i="3"/>
  <c r="C17" i="3"/>
  <c r="D17" i="3"/>
  <c r="E17" i="3"/>
  <c r="F17" i="3"/>
  <c r="G17" i="3"/>
  <c r="H17" i="3"/>
  <c r="I17" i="3"/>
  <c r="J17" i="3"/>
  <c r="K17" i="3"/>
  <c r="L17" i="3"/>
  <c r="M17" i="3"/>
  <c r="N17" i="3"/>
  <c r="C18" i="3"/>
  <c r="D18" i="3"/>
  <c r="E18" i="3"/>
  <c r="F18" i="3"/>
  <c r="G18" i="3"/>
  <c r="H18" i="3"/>
  <c r="I18" i="3"/>
  <c r="J18" i="3"/>
  <c r="K18" i="3"/>
  <c r="L18" i="3"/>
  <c r="M18" i="3"/>
  <c r="N18" i="3"/>
  <c r="C20" i="3"/>
  <c r="D20" i="3"/>
  <c r="E20" i="3"/>
  <c r="F20" i="3"/>
  <c r="G20" i="3"/>
  <c r="H20" i="3"/>
  <c r="I20" i="3"/>
  <c r="J20" i="3"/>
  <c r="K20" i="3"/>
  <c r="L20" i="3"/>
  <c r="M20" i="3"/>
  <c r="N20" i="3"/>
  <c r="C25" i="3"/>
  <c r="D25" i="3"/>
  <c r="E25" i="3"/>
  <c r="F25" i="3"/>
  <c r="G25" i="3"/>
  <c r="H25" i="3"/>
  <c r="I25" i="3"/>
  <c r="J25" i="3"/>
  <c r="K25" i="3"/>
  <c r="L25" i="3"/>
  <c r="M25" i="3"/>
  <c r="N25" i="3"/>
  <c r="O3" i="13"/>
  <c r="O4" i="13"/>
  <c r="O5" i="13"/>
  <c r="O6" i="13"/>
  <c r="O7" i="13"/>
  <c r="O8" i="13"/>
  <c r="O9" i="13"/>
  <c r="O10" i="13"/>
  <c r="O11" i="13"/>
  <c r="O12" i="13"/>
  <c r="O13" i="13"/>
  <c r="O14" i="13"/>
  <c r="C15" i="13"/>
  <c r="D15" i="13"/>
  <c r="E15" i="13"/>
  <c r="F15" i="13"/>
  <c r="G15" i="13"/>
  <c r="H15" i="13"/>
  <c r="I15" i="13"/>
  <c r="J15" i="13"/>
  <c r="K15" i="13"/>
  <c r="L15" i="13"/>
  <c r="M15" i="13"/>
  <c r="N15" i="13"/>
  <c r="O17" i="13"/>
  <c r="B48" i="11"/>
  <c r="B6" i="11" s="1"/>
  <c r="C30" i="11"/>
  <c r="C32" i="11" s="1"/>
  <c r="C4" i="11" s="1"/>
  <c r="N31" i="11"/>
  <c r="B32" i="11"/>
  <c r="B4" i="11" s="1"/>
  <c r="C33" i="11"/>
  <c r="D33" i="11" s="1"/>
  <c r="B34" i="11"/>
  <c r="C38" i="11"/>
  <c r="C40" i="11" s="1"/>
  <c r="C5" i="11" s="1"/>
  <c r="N39" i="11"/>
  <c r="B40" i="11"/>
  <c r="C41" i="11"/>
  <c r="D41" i="11" s="1"/>
  <c r="D42" i="11" s="1"/>
  <c r="D13" i="11" s="1"/>
  <c r="B42" i="11"/>
  <c r="B43" i="11" s="1"/>
  <c r="B21" i="11" s="1"/>
  <c r="C46" i="11"/>
  <c r="C48" i="11" s="1"/>
  <c r="C6" i="11" s="1"/>
  <c r="N47" i="11"/>
  <c r="C49" i="11"/>
  <c r="D49" i="11" s="1"/>
  <c r="E49" i="11" s="1"/>
  <c r="B50" i="11"/>
  <c r="C54" i="11"/>
  <c r="N55" i="11"/>
  <c r="B56" i="11"/>
  <c r="B58" i="11"/>
  <c r="B15" i="11" s="1"/>
  <c r="C57" i="11"/>
  <c r="D57" i="11" s="1"/>
  <c r="C62" i="11"/>
  <c r="C64" i="11" s="1"/>
  <c r="N63" i="11"/>
  <c r="B64" i="11"/>
  <c r="B8" i="11" s="1"/>
  <c r="C65" i="11"/>
  <c r="D65" i="11" s="1"/>
  <c r="B66" i="11"/>
  <c r="B16" i="11" s="1"/>
  <c r="C66" i="11"/>
  <c r="C16" i="11" s="1"/>
  <c r="A1" i="1"/>
  <c r="B8" i="1"/>
  <c r="C8" i="1"/>
  <c r="D8" i="1"/>
  <c r="E8" i="1"/>
  <c r="F8" i="1"/>
  <c r="G8" i="1"/>
  <c r="H8" i="1"/>
  <c r="I8" i="1"/>
  <c r="J8" i="1"/>
  <c r="K8" i="1"/>
  <c r="L8" i="1"/>
  <c r="M8" i="1"/>
  <c r="B9" i="1"/>
  <c r="C9" i="1"/>
  <c r="C11" i="1" s="1"/>
  <c r="D9" i="1"/>
  <c r="D11" i="1" s="1"/>
  <c r="E9" i="1"/>
  <c r="F9" i="1"/>
  <c r="G9" i="1"/>
  <c r="H9" i="1"/>
  <c r="I9" i="1"/>
  <c r="J9" i="1"/>
  <c r="K9" i="1"/>
  <c r="L9" i="1"/>
  <c r="M9" i="1"/>
  <c r="B10" i="1"/>
  <c r="C10" i="1"/>
  <c r="D10" i="1"/>
  <c r="E10" i="1"/>
  <c r="F10" i="1"/>
  <c r="G10" i="1"/>
  <c r="H10" i="1"/>
  <c r="I10" i="1"/>
  <c r="J10" i="1"/>
  <c r="K10" i="1"/>
  <c r="L10" i="1"/>
  <c r="M10" i="1"/>
  <c r="B13" i="1"/>
  <c r="B19" i="1"/>
  <c r="C13" i="1"/>
  <c r="C19" i="1" s="1"/>
  <c r="D13" i="1"/>
  <c r="D19" i="1" s="1"/>
  <c r="E13" i="1"/>
  <c r="E19" i="1"/>
  <c r="F13" i="1"/>
  <c r="F19" i="1" s="1"/>
  <c r="G13" i="1"/>
  <c r="G19" i="1" s="1"/>
  <c r="H13" i="1"/>
  <c r="H19" i="1" s="1"/>
  <c r="I13" i="1"/>
  <c r="I19" i="1" s="1"/>
  <c r="J13" i="1"/>
  <c r="J19" i="1"/>
  <c r="K13" i="1"/>
  <c r="K19" i="1"/>
  <c r="L13" i="1"/>
  <c r="L19" i="1" s="1"/>
  <c r="M13" i="1"/>
  <c r="M19" i="1" s="1"/>
  <c r="B14" i="1"/>
  <c r="C14" i="1"/>
  <c r="D14" i="1"/>
  <c r="E14" i="1"/>
  <c r="F14" i="1"/>
  <c r="G14" i="1"/>
  <c r="H14" i="1"/>
  <c r="I14" i="1"/>
  <c r="J14" i="1"/>
  <c r="K14" i="1"/>
  <c r="L14" i="1"/>
  <c r="M14" i="1"/>
  <c r="C15" i="1"/>
  <c r="D15" i="1"/>
  <c r="E15" i="1"/>
  <c r="F15" i="1"/>
  <c r="G15" i="1"/>
  <c r="H15" i="1"/>
  <c r="H17" i="1" s="1"/>
  <c r="I15" i="1"/>
  <c r="J15" i="1"/>
  <c r="K15" i="1"/>
  <c r="L15" i="1"/>
  <c r="M15" i="1"/>
  <c r="B16" i="1"/>
  <c r="C16" i="1"/>
  <c r="C17" i="1" s="1"/>
  <c r="D16" i="1"/>
  <c r="E16" i="1"/>
  <c r="F16" i="1"/>
  <c r="G16" i="1"/>
  <c r="H16" i="1"/>
  <c r="I16" i="1"/>
  <c r="J16" i="1"/>
  <c r="K16" i="1"/>
  <c r="L16" i="1"/>
  <c r="M16" i="1"/>
  <c r="G27" i="1"/>
  <c r="E30" i="1"/>
  <c r="F30" i="1" s="1"/>
  <c r="E31" i="1"/>
  <c r="F31" i="1"/>
  <c r="E32" i="1"/>
  <c r="F32" i="1" s="1"/>
  <c r="G32" i="1" s="1"/>
  <c r="E33" i="1"/>
  <c r="F33" i="1" s="1"/>
  <c r="H33" i="1" s="1"/>
  <c r="I33" i="1"/>
  <c r="J33" i="1"/>
  <c r="L33" i="1"/>
  <c r="E34" i="1"/>
  <c r="F34" i="1"/>
  <c r="H34" i="1" s="1"/>
  <c r="I34" i="1"/>
  <c r="J34" i="1"/>
  <c r="L34" i="1"/>
  <c r="E35" i="1"/>
  <c r="F35" i="1"/>
  <c r="H35" i="1" s="1"/>
  <c r="I35" i="1"/>
  <c r="J35" i="1"/>
  <c r="L35" i="1"/>
  <c r="E36" i="1"/>
  <c r="I36" i="1"/>
  <c r="J36" i="1"/>
  <c r="L36" i="1"/>
  <c r="E37" i="1"/>
  <c r="F37" i="1" s="1"/>
  <c r="I37" i="1"/>
  <c r="J37" i="1"/>
  <c r="L37" i="1"/>
  <c r="E38" i="1"/>
  <c r="F38" i="1" s="1"/>
  <c r="H38" i="1" s="1"/>
  <c r="I38" i="1"/>
  <c r="J38" i="1"/>
  <c r="K38" i="1" s="1"/>
  <c r="L38" i="1"/>
  <c r="E39" i="1"/>
  <c r="F39" i="1" s="1"/>
  <c r="I39" i="1"/>
  <c r="J39" i="1"/>
  <c r="L39" i="1"/>
  <c r="E40" i="1"/>
  <c r="F40" i="1" s="1"/>
  <c r="G40" i="1" s="1"/>
  <c r="I40" i="1"/>
  <c r="J40" i="1"/>
  <c r="L40" i="1"/>
  <c r="E41" i="1"/>
  <c r="F41" i="1" s="1"/>
  <c r="H41" i="1" s="1"/>
  <c r="I41" i="1"/>
  <c r="J41" i="1"/>
  <c r="L41" i="1"/>
  <c r="E42" i="1"/>
  <c r="F42" i="1" s="1"/>
  <c r="G42" i="1" s="1"/>
  <c r="I42" i="1"/>
  <c r="J42" i="1"/>
  <c r="K42" i="1" s="1"/>
  <c r="L42" i="1"/>
  <c r="E43" i="1"/>
  <c r="F43" i="1" s="1"/>
  <c r="G43" i="1" s="1"/>
  <c r="I43" i="1"/>
  <c r="J43" i="1"/>
  <c r="L43" i="1"/>
  <c r="E44" i="1"/>
  <c r="F44" i="1" s="1"/>
  <c r="I44" i="1"/>
  <c r="J44" i="1"/>
  <c r="L44" i="1"/>
  <c r="E45" i="1"/>
  <c r="F45" i="1"/>
  <c r="H45" i="1"/>
  <c r="I45" i="1"/>
  <c r="J45" i="1"/>
  <c r="L45" i="1"/>
  <c r="E46" i="1"/>
  <c r="F46" i="1" s="1"/>
  <c r="H46" i="1" s="1"/>
  <c r="I46" i="1"/>
  <c r="J46" i="1"/>
  <c r="L46" i="1"/>
  <c r="E47" i="1"/>
  <c r="F47" i="1" s="1"/>
  <c r="H47" i="1" s="1"/>
  <c r="I47" i="1"/>
  <c r="J47" i="1"/>
  <c r="L47" i="1"/>
  <c r="E48" i="1"/>
  <c r="F48" i="1" s="1"/>
  <c r="G48" i="1" s="1"/>
  <c r="I48" i="1"/>
  <c r="J48" i="1"/>
  <c r="L48" i="1"/>
  <c r="E49" i="1"/>
  <c r="F49" i="1"/>
  <c r="I49" i="1"/>
  <c r="J49" i="1"/>
  <c r="L49" i="1"/>
  <c r="E50" i="1"/>
  <c r="F50" i="1" s="1"/>
  <c r="H50" i="1"/>
  <c r="I50" i="1"/>
  <c r="J50" i="1"/>
  <c r="L50" i="1"/>
  <c r="E51" i="1"/>
  <c r="F51" i="1" s="1"/>
  <c r="I51" i="1"/>
  <c r="J51" i="1"/>
  <c r="L51" i="1"/>
  <c r="E52" i="1"/>
  <c r="F52" i="1"/>
  <c r="I52" i="1"/>
  <c r="J52" i="1"/>
  <c r="L52" i="1"/>
  <c r="E53" i="1"/>
  <c r="F53" i="1" s="1"/>
  <c r="I53" i="1"/>
  <c r="J53" i="1"/>
  <c r="L53" i="1"/>
  <c r="E54" i="1"/>
  <c r="F54" i="1" s="1"/>
  <c r="H54" i="1" s="1"/>
  <c r="I54" i="1"/>
  <c r="J54" i="1"/>
  <c r="L54" i="1"/>
  <c r="E55" i="1"/>
  <c r="F55" i="1" s="1"/>
  <c r="G55" i="1" s="1"/>
  <c r="I55" i="1"/>
  <c r="J55" i="1"/>
  <c r="L55" i="1"/>
  <c r="E56" i="1"/>
  <c r="F56" i="1" s="1"/>
  <c r="G56" i="1" s="1"/>
  <c r="I56" i="1"/>
  <c r="J56" i="1"/>
  <c r="L56" i="1"/>
  <c r="E57" i="1"/>
  <c r="F57" i="1" s="1"/>
  <c r="I57" i="1"/>
  <c r="J57" i="1"/>
  <c r="L57" i="1"/>
  <c r="E58" i="1"/>
  <c r="F58" i="1"/>
  <c r="G58" i="1" s="1"/>
  <c r="I58" i="1"/>
  <c r="J58" i="1"/>
  <c r="L58" i="1"/>
  <c r="E59" i="1"/>
  <c r="F59" i="1"/>
  <c r="I59" i="1"/>
  <c r="J59" i="1"/>
  <c r="L59" i="1"/>
  <c r="E60" i="1"/>
  <c r="F60" i="1" s="1"/>
  <c r="I60" i="1"/>
  <c r="J60" i="1"/>
  <c r="L60" i="1"/>
  <c r="E61" i="1"/>
  <c r="F61" i="1"/>
  <c r="I61" i="1"/>
  <c r="J61" i="1"/>
  <c r="L61" i="1"/>
  <c r="E62" i="1"/>
  <c r="F62" i="1" s="1"/>
  <c r="I62" i="1"/>
  <c r="J62" i="1"/>
  <c r="L62" i="1"/>
  <c r="E63" i="1"/>
  <c r="F63" i="1"/>
  <c r="G63" i="1" s="1"/>
  <c r="K63" i="1" s="1"/>
  <c r="I63" i="1"/>
  <c r="J63" i="1"/>
  <c r="L63" i="1"/>
  <c r="E64" i="1"/>
  <c r="F64" i="1" s="1"/>
  <c r="I64" i="1"/>
  <c r="J64" i="1"/>
  <c r="L64" i="1"/>
  <c r="E65" i="1"/>
  <c r="F65" i="1" s="1"/>
  <c r="I65" i="1"/>
  <c r="J65" i="1"/>
  <c r="L65" i="1"/>
  <c r="E66" i="1"/>
  <c r="F66" i="1"/>
  <c r="H66" i="1" s="1"/>
  <c r="I66" i="1"/>
  <c r="J66" i="1"/>
  <c r="L66" i="1"/>
  <c r="E67" i="1"/>
  <c r="F67" i="1" s="1"/>
  <c r="I67" i="1"/>
  <c r="J67" i="1"/>
  <c r="L67" i="1"/>
  <c r="E68" i="1"/>
  <c r="F68" i="1" s="1"/>
  <c r="H68" i="1" s="1"/>
  <c r="I68" i="1"/>
  <c r="J68" i="1"/>
  <c r="L68" i="1"/>
  <c r="G72" i="1"/>
  <c r="E75" i="1"/>
  <c r="F75" i="1" s="1"/>
  <c r="H75" i="1" s="1"/>
  <c r="E76" i="1"/>
  <c r="F76" i="1"/>
  <c r="E77" i="1"/>
  <c r="F77" i="1"/>
  <c r="G77" i="1" s="1"/>
  <c r="H77" i="1"/>
  <c r="E78" i="1"/>
  <c r="F78" i="1" s="1"/>
  <c r="I78" i="1"/>
  <c r="J78" i="1"/>
  <c r="L78" i="1"/>
  <c r="E79" i="1"/>
  <c r="F79" i="1"/>
  <c r="G79" i="1"/>
  <c r="I79" i="1"/>
  <c r="J79" i="1"/>
  <c r="L79" i="1"/>
  <c r="E80" i="1"/>
  <c r="F80" i="1" s="1"/>
  <c r="H80" i="1" s="1"/>
  <c r="I80" i="1"/>
  <c r="J80" i="1"/>
  <c r="L80" i="1"/>
  <c r="E81" i="1"/>
  <c r="F81" i="1" s="1"/>
  <c r="H81" i="1" s="1"/>
  <c r="G81" i="1"/>
  <c r="I81" i="1"/>
  <c r="J81" i="1"/>
  <c r="L81" i="1"/>
  <c r="E82" i="1"/>
  <c r="F82" i="1"/>
  <c r="I82" i="1"/>
  <c r="J82" i="1"/>
  <c r="L82" i="1"/>
  <c r="E83" i="1"/>
  <c r="F83" i="1" s="1"/>
  <c r="G83" i="1" s="1"/>
  <c r="I83" i="1"/>
  <c r="J83" i="1"/>
  <c r="L83" i="1"/>
  <c r="E84" i="1"/>
  <c r="F84" i="1" s="1"/>
  <c r="I84" i="1"/>
  <c r="J84" i="1"/>
  <c r="L84" i="1"/>
  <c r="E85" i="1"/>
  <c r="F85" i="1" s="1"/>
  <c r="H85" i="1" s="1"/>
  <c r="I85" i="1"/>
  <c r="J85" i="1"/>
  <c r="L85" i="1"/>
  <c r="E86" i="1"/>
  <c r="F86" i="1" s="1"/>
  <c r="I86" i="1"/>
  <c r="J86" i="1"/>
  <c r="L86" i="1"/>
  <c r="E87" i="1"/>
  <c r="F87" i="1" s="1"/>
  <c r="I87" i="1"/>
  <c r="J87" i="1"/>
  <c r="L87" i="1"/>
  <c r="E88" i="1"/>
  <c r="F88" i="1" s="1"/>
  <c r="I88" i="1"/>
  <c r="J88" i="1"/>
  <c r="L88" i="1"/>
  <c r="E89" i="1"/>
  <c r="F89" i="1"/>
  <c r="G89" i="1"/>
  <c r="I89" i="1"/>
  <c r="J89" i="1"/>
  <c r="L89" i="1"/>
  <c r="E90" i="1"/>
  <c r="F90" i="1" s="1"/>
  <c r="G90" i="1" s="1"/>
  <c r="I90" i="1"/>
  <c r="J90" i="1"/>
  <c r="L90" i="1"/>
  <c r="E91" i="1"/>
  <c r="F91" i="1" s="1"/>
  <c r="I91" i="1"/>
  <c r="J91" i="1"/>
  <c r="L91" i="1"/>
  <c r="E92" i="1"/>
  <c r="F92" i="1" s="1"/>
  <c r="I92" i="1"/>
  <c r="J92" i="1"/>
  <c r="L92" i="1"/>
  <c r="E93" i="1"/>
  <c r="F93" i="1" s="1"/>
  <c r="H93" i="1" s="1"/>
  <c r="I93" i="1"/>
  <c r="J93" i="1"/>
  <c r="L93" i="1"/>
  <c r="E94" i="1"/>
  <c r="F94" i="1" s="1"/>
  <c r="G94" i="1" s="1"/>
  <c r="I94" i="1"/>
  <c r="J94" i="1"/>
  <c r="L94" i="1"/>
  <c r="E95" i="1"/>
  <c r="F95" i="1" s="1"/>
  <c r="I95" i="1"/>
  <c r="J95" i="1"/>
  <c r="L95" i="1"/>
  <c r="E96" i="1"/>
  <c r="F96" i="1" s="1"/>
  <c r="G96" i="1" s="1"/>
  <c r="I96" i="1"/>
  <c r="J96" i="1"/>
  <c r="L96" i="1"/>
  <c r="M96" i="1" s="1"/>
  <c r="E97" i="1"/>
  <c r="F97" i="1" s="1"/>
  <c r="I97" i="1"/>
  <c r="J97" i="1"/>
  <c r="L97" i="1"/>
  <c r="E98" i="1"/>
  <c r="F98" i="1"/>
  <c r="H98" i="1" s="1"/>
  <c r="I98" i="1"/>
  <c r="J98" i="1"/>
  <c r="J114" i="1" s="1"/>
  <c r="L98" i="1"/>
  <c r="E99" i="1"/>
  <c r="F99" i="1" s="1"/>
  <c r="I99" i="1"/>
  <c r="J99" i="1"/>
  <c r="L99" i="1"/>
  <c r="E100" i="1"/>
  <c r="F100" i="1" s="1"/>
  <c r="G100" i="1" s="1"/>
  <c r="I100" i="1"/>
  <c r="J100" i="1"/>
  <c r="L100" i="1"/>
  <c r="E101" i="1"/>
  <c r="F101" i="1"/>
  <c r="I101" i="1"/>
  <c r="J101" i="1"/>
  <c r="L101" i="1"/>
  <c r="E102" i="1"/>
  <c r="F102" i="1"/>
  <c r="G102" i="1" s="1"/>
  <c r="I102" i="1"/>
  <c r="J102" i="1"/>
  <c r="L102" i="1"/>
  <c r="E103" i="1"/>
  <c r="F103" i="1" s="1"/>
  <c r="H103" i="1" s="1"/>
  <c r="I103" i="1"/>
  <c r="J103" i="1"/>
  <c r="L103" i="1"/>
  <c r="E104" i="1"/>
  <c r="F104" i="1" s="1"/>
  <c r="G104" i="1" s="1"/>
  <c r="I104" i="1"/>
  <c r="J104" i="1"/>
  <c r="L104" i="1"/>
  <c r="E105" i="1"/>
  <c r="F105" i="1" s="1"/>
  <c r="G105" i="1" s="1"/>
  <c r="I105" i="1"/>
  <c r="J105" i="1"/>
  <c r="L105" i="1"/>
  <c r="E106" i="1"/>
  <c r="F106" i="1" s="1"/>
  <c r="I106" i="1"/>
  <c r="J106" i="1"/>
  <c r="L106" i="1"/>
  <c r="E107" i="1"/>
  <c r="F107" i="1" s="1"/>
  <c r="G107" i="1" s="1"/>
  <c r="I107" i="1"/>
  <c r="J107" i="1"/>
  <c r="L107" i="1"/>
  <c r="E108" i="1"/>
  <c r="F108" i="1" s="1"/>
  <c r="H108" i="1" s="1"/>
  <c r="I108" i="1"/>
  <c r="J108" i="1"/>
  <c r="L108" i="1"/>
  <c r="E109" i="1"/>
  <c r="F109" i="1" s="1"/>
  <c r="I109" i="1"/>
  <c r="J109" i="1"/>
  <c r="L109" i="1"/>
  <c r="E110" i="1"/>
  <c r="F110" i="1" s="1"/>
  <c r="G110" i="1" s="1"/>
  <c r="I110" i="1"/>
  <c r="J110" i="1"/>
  <c r="L110" i="1"/>
  <c r="E111" i="1"/>
  <c r="F111" i="1"/>
  <c r="H111" i="1" s="1"/>
  <c r="K111" i="1" s="1"/>
  <c r="I111" i="1"/>
  <c r="J111" i="1"/>
  <c r="L111" i="1"/>
  <c r="E112" i="1"/>
  <c r="F112" i="1" s="1"/>
  <c r="I112" i="1"/>
  <c r="J112" i="1"/>
  <c r="L112" i="1"/>
  <c r="E113" i="1"/>
  <c r="F113" i="1" s="1"/>
  <c r="I113" i="1"/>
  <c r="J113" i="1"/>
  <c r="L113" i="1"/>
  <c r="G117" i="1"/>
  <c r="E120" i="1"/>
  <c r="F120" i="1"/>
  <c r="E121" i="1"/>
  <c r="F121" i="1" s="1"/>
  <c r="J121" i="1"/>
  <c r="I121" i="1"/>
  <c r="I159" i="1" s="1"/>
  <c r="E122" i="1"/>
  <c r="F122" i="1" s="1"/>
  <c r="J122" i="1"/>
  <c r="I122" i="1"/>
  <c r="E123" i="1"/>
  <c r="F123" i="1" s="1"/>
  <c r="G123" i="1" s="1"/>
  <c r="I123" i="1"/>
  <c r="J123" i="1"/>
  <c r="L123" i="1"/>
  <c r="E124" i="1"/>
  <c r="F124" i="1" s="1"/>
  <c r="H124" i="1" s="1"/>
  <c r="I124" i="1"/>
  <c r="J124" i="1"/>
  <c r="L124" i="1"/>
  <c r="E125" i="1"/>
  <c r="F125" i="1"/>
  <c r="H125" i="1" s="1"/>
  <c r="G125" i="1"/>
  <c r="I125" i="1"/>
  <c r="J125" i="1"/>
  <c r="L125" i="1"/>
  <c r="E126" i="1"/>
  <c r="F126" i="1" s="1"/>
  <c r="I126" i="1"/>
  <c r="J126" i="1"/>
  <c r="L126" i="1"/>
  <c r="E127" i="1"/>
  <c r="I127" i="1"/>
  <c r="J127" i="1"/>
  <c r="L127" i="1"/>
  <c r="E128" i="1"/>
  <c r="F128" i="1" s="1"/>
  <c r="G128" i="1" s="1"/>
  <c r="I128" i="1"/>
  <c r="J128" i="1"/>
  <c r="L128" i="1"/>
  <c r="E129" i="1"/>
  <c r="F129" i="1" s="1"/>
  <c r="I129" i="1"/>
  <c r="J129" i="1"/>
  <c r="L129" i="1"/>
  <c r="E130" i="1"/>
  <c r="F130" i="1" s="1"/>
  <c r="I130" i="1"/>
  <c r="J130" i="1"/>
  <c r="L130" i="1"/>
  <c r="E131" i="1"/>
  <c r="F131" i="1" s="1"/>
  <c r="H131" i="1" s="1"/>
  <c r="I131" i="1"/>
  <c r="J131" i="1"/>
  <c r="L131" i="1"/>
  <c r="E132" i="1"/>
  <c r="F132" i="1" s="1"/>
  <c r="I132" i="1"/>
  <c r="J132" i="1"/>
  <c r="L132" i="1"/>
  <c r="E133" i="1"/>
  <c r="F133" i="1" s="1"/>
  <c r="H133" i="1" s="1"/>
  <c r="I133" i="1"/>
  <c r="J133" i="1"/>
  <c r="L133" i="1"/>
  <c r="E134" i="1"/>
  <c r="F134" i="1" s="1"/>
  <c r="I134" i="1"/>
  <c r="J134" i="1"/>
  <c r="L134" i="1"/>
  <c r="E135" i="1"/>
  <c r="F135" i="1" s="1"/>
  <c r="I135" i="1"/>
  <c r="J135" i="1"/>
  <c r="L135" i="1"/>
  <c r="E136" i="1"/>
  <c r="F136" i="1" s="1"/>
  <c r="I136" i="1"/>
  <c r="J136" i="1"/>
  <c r="L136" i="1"/>
  <c r="E137" i="1"/>
  <c r="F137" i="1" s="1"/>
  <c r="I137" i="1"/>
  <c r="J137" i="1"/>
  <c r="L137" i="1"/>
  <c r="E138" i="1"/>
  <c r="F138" i="1" s="1"/>
  <c r="I138" i="1"/>
  <c r="J138" i="1"/>
  <c r="L138" i="1"/>
  <c r="E139" i="1"/>
  <c r="F139" i="1" s="1"/>
  <c r="G139" i="1"/>
  <c r="I139" i="1"/>
  <c r="K139" i="1" s="1"/>
  <c r="J139" i="1"/>
  <c r="L139" i="1"/>
  <c r="E140" i="1"/>
  <c r="F140" i="1" s="1"/>
  <c r="H140" i="1" s="1"/>
  <c r="I140" i="1"/>
  <c r="J140" i="1"/>
  <c r="L140" i="1"/>
  <c r="E141" i="1"/>
  <c r="F141" i="1" s="1"/>
  <c r="G141" i="1" s="1"/>
  <c r="I141" i="1"/>
  <c r="J141" i="1"/>
  <c r="L141" i="1"/>
  <c r="E142" i="1"/>
  <c r="F142" i="1"/>
  <c r="G142" i="1"/>
  <c r="I142" i="1"/>
  <c r="J142" i="1"/>
  <c r="L142" i="1"/>
  <c r="E143" i="1"/>
  <c r="F143" i="1" s="1"/>
  <c r="I143" i="1"/>
  <c r="J143" i="1"/>
  <c r="L143" i="1"/>
  <c r="E144" i="1"/>
  <c r="F144" i="1" s="1"/>
  <c r="H144" i="1" s="1"/>
  <c r="K144" i="1" s="1"/>
  <c r="I144" i="1"/>
  <c r="J144" i="1"/>
  <c r="L144" i="1"/>
  <c r="E145" i="1"/>
  <c r="F145" i="1" s="1"/>
  <c r="I145" i="1"/>
  <c r="J145" i="1"/>
  <c r="L145" i="1"/>
  <c r="E146" i="1"/>
  <c r="F146" i="1" s="1"/>
  <c r="H146" i="1" s="1"/>
  <c r="I146" i="1"/>
  <c r="J146" i="1"/>
  <c r="L146" i="1"/>
  <c r="E147" i="1"/>
  <c r="F147" i="1" s="1"/>
  <c r="I147" i="1"/>
  <c r="J147" i="1"/>
  <c r="L147" i="1"/>
  <c r="E148" i="1"/>
  <c r="F148" i="1" s="1"/>
  <c r="I148" i="1"/>
  <c r="J148" i="1"/>
  <c r="L148" i="1"/>
  <c r="E149" i="1"/>
  <c r="F149" i="1"/>
  <c r="G149" i="1" s="1"/>
  <c r="I149" i="1"/>
  <c r="J149" i="1"/>
  <c r="L149" i="1"/>
  <c r="E150" i="1"/>
  <c r="F150" i="1" s="1"/>
  <c r="G150" i="1" s="1"/>
  <c r="I150" i="1"/>
  <c r="J150" i="1"/>
  <c r="L150" i="1"/>
  <c r="E151" i="1"/>
  <c r="F151" i="1" s="1"/>
  <c r="I151" i="1"/>
  <c r="J151" i="1"/>
  <c r="L151" i="1"/>
  <c r="E152" i="1"/>
  <c r="F152" i="1" s="1"/>
  <c r="I152" i="1"/>
  <c r="J152" i="1"/>
  <c r="L152" i="1"/>
  <c r="E153" i="1"/>
  <c r="F153" i="1" s="1"/>
  <c r="I153" i="1"/>
  <c r="J153" i="1"/>
  <c r="L153" i="1"/>
  <c r="E154" i="1"/>
  <c r="F154" i="1"/>
  <c r="I154" i="1"/>
  <c r="J154" i="1"/>
  <c r="L154" i="1"/>
  <c r="E155" i="1"/>
  <c r="F155" i="1" s="1"/>
  <c r="I155" i="1"/>
  <c r="J155" i="1"/>
  <c r="L155" i="1"/>
  <c r="E156" i="1"/>
  <c r="F156" i="1" s="1"/>
  <c r="H156" i="1" s="1"/>
  <c r="I156" i="1"/>
  <c r="J156" i="1"/>
  <c r="L156" i="1"/>
  <c r="E157" i="1"/>
  <c r="F157" i="1"/>
  <c r="G157" i="1" s="1"/>
  <c r="I157" i="1"/>
  <c r="J157" i="1"/>
  <c r="L157" i="1"/>
  <c r="E158" i="1"/>
  <c r="F158" i="1"/>
  <c r="G158" i="1" s="1"/>
  <c r="I158" i="1"/>
  <c r="J158" i="1"/>
  <c r="L158" i="1"/>
  <c r="G162" i="1"/>
  <c r="E165" i="1"/>
  <c r="F165" i="1" s="1"/>
  <c r="I165" i="1"/>
  <c r="E166" i="1"/>
  <c r="F166" i="1" s="1"/>
  <c r="E167" i="1"/>
  <c r="F167" i="1" s="1"/>
  <c r="H167" i="1"/>
  <c r="E168" i="1"/>
  <c r="F168" i="1" s="1"/>
  <c r="H168" i="1"/>
  <c r="I168" i="1"/>
  <c r="J168" i="1"/>
  <c r="L168" i="1"/>
  <c r="E169" i="1"/>
  <c r="F169" i="1"/>
  <c r="G169" i="1"/>
  <c r="I169" i="1"/>
  <c r="J169" i="1"/>
  <c r="L169" i="1"/>
  <c r="E170" i="1"/>
  <c r="F170" i="1" s="1"/>
  <c r="G170" i="1" s="1"/>
  <c r="I170" i="1"/>
  <c r="J170" i="1"/>
  <c r="L170" i="1"/>
  <c r="E171" i="1"/>
  <c r="F171" i="1"/>
  <c r="I171" i="1"/>
  <c r="J171" i="1"/>
  <c r="L171" i="1"/>
  <c r="E172" i="1"/>
  <c r="F172" i="1" s="1"/>
  <c r="I172" i="1"/>
  <c r="J172" i="1"/>
  <c r="L172" i="1"/>
  <c r="E173" i="1"/>
  <c r="F173" i="1" s="1"/>
  <c r="I173" i="1"/>
  <c r="J173" i="1"/>
  <c r="L173" i="1"/>
  <c r="E174" i="1"/>
  <c r="F174" i="1"/>
  <c r="G174" i="1"/>
  <c r="H174" i="1"/>
  <c r="I174" i="1"/>
  <c r="J174" i="1"/>
  <c r="L174" i="1"/>
  <c r="E175" i="1"/>
  <c r="F175" i="1" s="1"/>
  <c r="G175" i="1" s="1"/>
  <c r="I175" i="1"/>
  <c r="J175" i="1"/>
  <c r="L175" i="1"/>
  <c r="E176" i="1"/>
  <c r="F176" i="1"/>
  <c r="H176" i="1" s="1"/>
  <c r="I176" i="1"/>
  <c r="J176" i="1"/>
  <c r="L176" i="1"/>
  <c r="E177" i="1"/>
  <c r="F177" i="1" s="1"/>
  <c r="G177" i="1" s="1"/>
  <c r="I177" i="1"/>
  <c r="J177" i="1"/>
  <c r="L177" i="1"/>
  <c r="E178" i="1"/>
  <c r="F178" i="1" s="1"/>
  <c r="I178" i="1"/>
  <c r="J178" i="1"/>
  <c r="L178" i="1"/>
  <c r="E179" i="1"/>
  <c r="F179" i="1"/>
  <c r="G179" i="1" s="1"/>
  <c r="I179" i="1"/>
  <c r="J179" i="1"/>
  <c r="L179" i="1"/>
  <c r="E180" i="1"/>
  <c r="F180" i="1" s="1"/>
  <c r="F204" i="1" s="1"/>
  <c r="I180" i="1"/>
  <c r="J180" i="1"/>
  <c r="L180" i="1"/>
  <c r="E181" i="1"/>
  <c r="F181" i="1" s="1"/>
  <c r="I181" i="1"/>
  <c r="J181" i="1"/>
  <c r="L181" i="1"/>
  <c r="E182" i="1"/>
  <c r="F182" i="1" s="1"/>
  <c r="G182" i="1" s="1"/>
  <c r="I182" i="1"/>
  <c r="J182" i="1"/>
  <c r="L182" i="1"/>
  <c r="E183" i="1"/>
  <c r="F183" i="1" s="1"/>
  <c r="G183" i="1" s="1"/>
  <c r="I183" i="1"/>
  <c r="J183" i="1"/>
  <c r="L183" i="1"/>
  <c r="E184" i="1"/>
  <c r="F184" i="1"/>
  <c r="G184" i="1" s="1"/>
  <c r="I184" i="1"/>
  <c r="J184" i="1"/>
  <c r="L184" i="1"/>
  <c r="E185" i="1"/>
  <c r="F185" i="1" s="1"/>
  <c r="H185" i="1" s="1"/>
  <c r="I185" i="1"/>
  <c r="J185" i="1"/>
  <c r="L185" i="1"/>
  <c r="E186" i="1"/>
  <c r="F186" i="1" s="1"/>
  <c r="I186" i="1"/>
  <c r="J186" i="1"/>
  <c r="L186" i="1"/>
  <c r="E187" i="1"/>
  <c r="F187" i="1"/>
  <c r="I187" i="1"/>
  <c r="J187" i="1"/>
  <c r="L187" i="1"/>
  <c r="E188" i="1"/>
  <c r="F188" i="1" s="1"/>
  <c r="I188" i="1"/>
  <c r="J188" i="1"/>
  <c r="L188" i="1"/>
  <c r="E189" i="1"/>
  <c r="F189" i="1" s="1"/>
  <c r="I189" i="1"/>
  <c r="J189" i="1"/>
  <c r="L189" i="1"/>
  <c r="E190" i="1"/>
  <c r="F190" i="1"/>
  <c r="I190" i="1"/>
  <c r="J190" i="1"/>
  <c r="L190" i="1"/>
  <c r="E191" i="1"/>
  <c r="F191" i="1"/>
  <c r="G191" i="1" s="1"/>
  <c r="I191" i="1"/>
  <c r="J191" i="1"/>
  <c r="L191" i="1"/>
  <c r="E192" i="1"/>
  <c r="F192" i="1" s="1"/>
  <c r="I192" i="1"/>
  <c r="J192" i="1"/>
  <c r="L192" i="1"/>
  <c r="E193" i="1"/>
  <c r="F193" i="1"/>
  <c r="G193" i="1" s="1"/>
  <c r="I193" i="1"/>
  <c r="J193" i="1"/>
  <c r="L193" i="1"/>
  <c r="E194" i="1"/>
  <c r="F194" i="1" s="1"/>
  <c r="G194" i="1" s="1"/>
  <c r="I194" i="1"/>
  <c r="J194" i="1"/>
  <c r="L194" i="1"/>
  <c r="E195" i="1"/>
  <c r="F195" i="1" s="1"/>
  <c r="G195" i="1"/>
  <c r="I195" i="1"/>
  <c r="J195" i="1"/>
  <c r="L195" i="1"/>
  <c r="E196" i="1"/>
  <c r="F196" i="1" s="1"/>
  <c r="I196" i="1"/>
  <c r="J196" i="1"/>
  <c r="L196" i="1"/>
  <c r="E197" i="1"/>
  <c r="F197" i="1" s="1"/>
  <c r="I197" i="1"/>
  <c r="J197" i="1"/>
  <c r="L197" i="1"/>
  <c r="E198" i="1"/>
  <c r="F198" i="1" s="1"/>
  <c r="H198" i="1" s="1"/>
  <c r="I198" i="1"/>
  <c r="J198" i="1"/>
  <c r="L198" i="1"/>
  <c r="E199" i="1"/>
  <c r="F199" i="1"/>
  <c r="I199" i="1"/>
  <c r="J199" i="1"/>
  <c r="L199" i="1"/>
  <c r="E200" i="1"/>
  <c r="F200" i="1"/>
  <c r="I200" i="1"/>
  <c r="J200" i="1"/>
  <c r="L200" i="1"/>
  <c r="E201" i="1"/>
  <c r="F201" i="1" s="1"/>
  <c r="I201" i="1"/>
  <c r="J201" i="1"/>
  <c r="L201" i="1"/>
  <c r="E202" i="1"/>
  <c r="F202" i="1"/>
  <c r="G202" i="1" s="1"/>
  <c r="K202" i="1" s="1"/>
  <c r="I202" i="1"/>
  <c r="J202" i="1"/>
  <c r="L202" i="1"/>
  <c r="E203" i="1"/>
  <c r="F203" i="1" s="1"/>
  <c r="H203" i="1" s="1"/>
  <c r="I203" i="1"/>
  <c r="J203" i="1"/>
  <c r="L203" i="1"/>
  <c r="G207" i="1"/>
  <c r="E210" i="1"/>
  <c r="F210" i="1" s="1"/>
  <c r="E211" i="1"/>
  <c r="F211" i="1" s="1"/>
  <c r="I211" i="1"/>
  <c r="E212" i="1"/>
  <c r="F212" i="1"/>
  <c r="G212" i="1" s="1"/>
  <c r="I212" i="1"/>
  <c r="E213" i="1"/>
  <c r="F213" i="1" s="1"/>
  <c r="I213" i="1"/>
  <c r="J213" i="1"/>
  <c r="L213" i="1"/>
  <c r="E214" i="1"/>
  <c r="F214" i="1" s="1"/>
  <c r="H214" i="1" s="1"/>
  <c r="I214" i="1"/>
  <c r="J214" i="1"/>
  <c r="L214" i="1"/>
  <c r="E215" i="1"/>
  <c r="F215" i="1" s="1"/>
  <c r="G215" i="1" s="1"/>
  <c r="I215" i="1"/>
  <c r="J215" i="1"/>
  <c r="L215" i="1"/>
  <c r="E216" i="1"/>
  <c r="F216" i="1"/>
  <c r="I216" i="1"/>
  <c r="J216" i="1"/>
  <c r="L216" i="1"/>
  <c r="E217" i="1"/>
  <c r="F217" i="1" s="1"/>
  <c r="G217" i="1" s="1"/>
  <c r="I217" i="1"/>
  <c r="J217" i="1"/>
  <c r="L217" i="1"/>
  <c r="E218" i="1"/>
  <c r="F218" i="1" s="1"/>
  <c r="G218" i="1" s="1"/>
  <c r="I218" i="1"/>
  <c r="J218" i="1"/>
  <c r="L218" i="1"/>
  <c r="E219" i="1"/>
  <c r="F219" i="1" s="1"/>
  <c r="G219" i="1"/>
  <c r="I219" i="1"/>
  <c r="J219" i="1"/>
  <c r="L219" i="1"/>
  <c r="E220" i="1"/>
  <c r="F220" i="1" s="1"/>
  <c r="I220" i="1"/>
  <c r="J220" i="1"/>
  <c r="L220" i="1"/>
  <c r="E221" i="1"/>
  <c r="F221" i="1" s="1"/>
  <c r="I221" i="1"/>
  <c r="J221" i="1"/>
  <c r="L221" i="1"/>
  <c r="E222" i="1"/>
  <c r="F222" i="1" s="1"/>
  <c r="I222" i="1"/>
  <c r="J222" i="1"/>
  <c r="L222" i="1"/>
  <c r="E223" i="1"/>
  <c r="F223" i="1" s="1"/>
  <c r="I223" i="1"/>
  <c r="J223" i="1"/>
  <c r="L223" i="1"/>
  <c r="E224" i="1"/>
  <c r="F224" i="1"/>
  <c r="K224" i="1" s="1"/>
  <c r="I224" i="1"/>
  <c r="J224" i="1"/>
  <c r="J249" i="1" s="1"/>
  <c r="L224" i="1"/>
  <c r="E225" i="1"/>
  <c r="I225" i="1"/>
  <c r="J225" i="1"/>
  <c r="L225" i="1"/>
  <c r="E226" i="1"/>
  <c r="F226" i="1" s="1"/>
  <c r="I226" i="1"/>
  <c r="J226" i="1"/>
  <c r="L226" i="1"/>
  <c r="E227" i="1"/>
  <c r="F227" i="1" s="1"/>
  <c r="G227" i="1" s="1"/>
  <c r="I227" i="1"/>
  <c r="J227" i="1"/>
  <c r="L227" i="1"/>
  <c r="E228" i="1"/>
  <c r="F228" i="1" s="1"/>
  <c r="G228" i="1" s="1"/>
  <c r="I228" i="1"/>
  <c r="J228" i="1"/>
  <c r="L228" i="1"/>
  <c r="E229" i="1"/>
  <c r="F229" i="1"/>
  <c r="G229" i="1"/>
  <c r="I229" i="1"/>
  <c r="J229" i="1"/>
  <c r="L229" i="1"/>
  <c r="E230" i="1"/>
  <c r="F230" i="1" s="1"/>
  <c r="G230" i="1" s="1"/>
  <c r="I230" i="1"/>
  <c r="J230" i="1"/>
  <c r="L230" i="1"/>
  <c r="E231" i="1"/>
  <c r="F231" i="1" s="1"/>
  <c r="H231" i="1" s="1"/>
  <c r="K231" i="1" s="1"/>
  <c r="I231" i="1"/>
  <c r="J231" i="1"/>
  <c r="L231" i="1"/>
  <c r="E232" i="1"/>
  <c r="F232" i="1" s="1"/>
  <c r="I232" i="1"/>
  <c r="J232" i="1"/>
  <c r="L232" i="1"/>
  <c r="E233" i="1"/>
  <c r="F233" i="1" s="1"/>
  <c r="G233" i="1" s="1"/>
  <c r="I233" i="1"/>
  <c r="J233" i="1"/>
  <c r="L233" i="1"/>
  <c r="E234" i="1"/>
  <c r="F234" i="1" s="1"/>
  <c r="I234" i="1"/>
  <c r="J234" i="1"/>
  <c r="L234" i="1"/>
  <c r="E235" i="1"/>
  <c r="F235" i="1" s="1"/>
  <c r="I235" i="1"/>
  <c r="J235" i="1"/>
  <c r="L235" i="1"/>
  <c r="E236" i="1"/>
  <c r="I236" i="1"/>
  <c r="J236" i="1"/>
  <c r="L236" i="1"/>
  <c r="E237" i="1"/>
  <c r="F237" i="1" s="1"/>
  <c r="I237" i="1"/>
  <c r="J237" i="1"/>
  <c r="L237" i="1"/>
  <c r="E238" i="1"/>
  <c r="F238" i="1"/>
  <c r="I238" i="1"/>
  <c r="J238" i="1"/>
  <c r="L238" i="1"/>
  <c r="E239" i="1"/>
  <c r="F239" i="1" s="1"/>
  <c r="H239" i="1" s="1"/>
  <c r="I239" i="1"/>
  <c r="J239" i="1"/>
  <c r="L239" i="1"/>
  <c r="E240" i="1"/>
  <c r="F240" i="1" s="1"/>
  <c r="I240" i="1"/>
  <c r="J240" i="1"/>
  <c r="L240" i="1"/>
  <c r="E241" i="1"/>
  <c r="F241" i="1" s="1"/>
  <c r="I241" i="1"/>
  <c r="J241" i="1"/>
  <c r="L241" i="1"/>
  <c r="M241" i="1" s="1"/>
  <c r="E242" i="1"/>
  <c r="F242" i="1" s="1"/>
  <c r="H242" i="1" s="1"/>
  <c r="I242" i="1"/>
  <c r="J242" i="1"/>
  <c r="L242" i="1"/>
  <c r="E243" i="1"/>
  <c r="F243" i="1" s="1"/>
  <c r="I243" i="1"/>
  <c r="J243" i="1"/>
  <c r="L243" i="1"/>
  <c r="M243" i="1" s="1"/>
  <c r="E244" i="1"/>
  <c r="F244" i="1"/>
  <c r="I244" i="1"/>
  <c r="J244" i="1"/>
  <c r="L244" i="1"/>
  <c r="E245" i="1"/>
  <c r="F245" i="1"/>
  <c r="I245" i="1"/>
  <c r="J245" i="1"/>
  <c r="L245" i="1"/>
  <c r="E246" i="1"/>
  <c r="F246" i="1" s="1"/>
  <c r="I246" i="1"/>
  <c r="J246" i="1"/>
  <c r="L246" i="1"/>
  <c r="E247" i="1"/>
  <c r="F247" i="1" s="1"/>
  <c r="I247" i="1"/>
  <c r="J247" i="1"/>
  <c r="L247" i="1"/>
  <c r="E248" i="1"/>
  <c r="F248" i="1" s="1"/>
  <c r="G248" i="1" s="1"/>
  <c r="K248" i="1" s="1"/>
  <c r="M248" i="1" s="1"/>
  <c r="I248" i="1"/>
  <c r="J248" i="1"/>
  <c r="L248" i="1"/>
  <c r="G252" i="1"/>
  <c r="E255" i="1"/>
  <c r="I255" i="1"/>
  <c r="E256" i="1"/>
  <c r="F256" i="1" s="1"/>
  <c r="H256" i="1" s="1"/>
  <c r="K256" i="1" s="1"/>
  <c r="E257" i="1"/>
  <c r="F257" i="1" s="1"/>
  <c r="E258" i="1"/>
  <c r="F258" i="1"/>
  <c r="I258" i="1"/>
  <c r="K258" i="1" s="1"/>
  <c r="J258" i="1"/>
  <c r="L258" i="1"/>
  <c r="E259" i="1"/>
  <c r="F259" i="1" s="1"/>
  <c r="I259" i="1"/>
  <c r="J259" i="1"/>
  <c r="L259" i="1"/>
  <c r="E260" i="1"/>
  <c r="F260" i="1" s="1"/>
  <c r="I260" i="1"/>
  <c r="J260" i="1"/>
  <c r="L260" i="1"/>
  <c r="E261" i="1"/>
  <c r="F261" i="1" s="1"/>
  <c r="I261" i="1"/>
  <c r="J261" i="1"/>
  <c r="L261" i="1"/>
  <c r="E262" i="1"/>
  <c r="F262" i="1" s="1"/>
  <c r="G262" i="1" s="1"/>
  <c r="I262" i="1"/>
  <c r="J262" i="1"/>
  <c r="L262" i="1"/>
  <c r="E263" i="1"/>
  <c r="F263" i="1"/>
  <c r="I263" i="1"/>
  <c r="J263" i="1"/>
  <c r="J294" i="1" s="1"/>
  <c r="L263" i="1"/>
  <c r="E264" i="1"/>
  <c r="F264" i="1" s="1"/>
  <c r="G264" i="1" s="1"/>
  <c r="I264" i="1"/>
  <c r="J264" i="1"/>
  <c r="L264" i="1"/>
  <c r="E265" i="1"/>
  <c r="F265" i="1" s="1"/>
  <c r="G265" i="1" s="1"/>
  <c r="I265" i="1"/>
  <c r="J265" i="1"/>
  <c r="L265" i="1"/>
  <c r="E266" i="1"/>
  <c r="F266" i="1" s="1"/>
  <c r="I266" i="1"/>
  <c r="J266" i="1"/>
  <c r="L266" i="1"/>
  <c r="E267" i="1"/>
  <c r="F267" i="1"/>
  <c r="H267" i="1" s="1"/>
  <c r="I267" i="1"/>
  <c r="J267" i="1"/>
  <c r="L267" i="1"/>
  <c r="E268" i="1"/>
  <c r="F268" i="1" s="1"/>
  <c r="I268" i="1"/>
  <c r="J268" i="1"/>
  <c r="L268" i="1"/>
  <c r="E269" i="1"/>
  <c r="F269" i="1" s="1"/>
  <c r="I269" i="1"/>
  <c r="J269" i="1"/>
  <c r="L269" i="1"/>
  <c r="E270" i="1"/>
  <c r="F270" i="1"/>
  <c r="H270" i="1" s="1"/>
  <c r="I270" i="1"/>
  <c r="J270" i="1"/>
  <c r="L270" i="1"/>
  <c r="E271" i="1"/>
  <c r="F271" i="1" s="1"/>
  <c r="I271" i="1"/>
  <c r="J271" i="1"/>
  <c r="L271" i="1"/>
  <c r="E272" i="1"/>
  <c r="F272" i="1"/>
  <c r="I272" i="1"/>
  <c r="J272" i="1"/>
  <c r="L272" i="1"/>
  <c r="E273" i="1"/>
  <c r="F273" i="1" s="1"/>
  <c r="G273" i="1" s="1"/>
  <c r="I273" i="1"/>
  <c r="J273" i="1"/>
  <c r="L273" i="1"/>
  <c r="E274" i="1"/>
  <c r="F274" i="1"/>
  <c r="I274" i="1"/>
  <c r="J274" i="1"/>
  <c r="L274" i="1"/>
  <c r="E275" i="1"/>
  <c r="F275" i="1"/>
  <c r="I275" i="1"/>
  <c r="J275" i="1"/>
  <c r="L275" i="1"/>
  <c r="E276" i="1"/>
  <c r="F276" i="1" s="1"/>
  <c r="H276" i="1" s="1"/>
  <c r="I276" i="1"/>
  <c r="J276" i="1"/>
  <c r="L276" i="1"/>
  <c r="E277" i="1"/>
  <c r="F277" i="1"/>
  <c r="H277" i="1"/>
  <c r="I277" i="1"/>
  <c r="J277" i="1"/>
  <c r="L277" i="1"/>
  <c r="E278" i="1"/>
  <c r="F278" i="1" s="1"/>
  <c r="G278" i="1" s="1"/>
  <c r="I278" i="1"/>
  <c r="J278" i="1"/>
  <c r="L278" i="1"/>
  <c r="E279" i="1"/>
  <c r="F279" i="1"/>
  <c r="I279" i="1"/>
  <c r="J279" i="1"/>
  <c r="L279" i="1"/>
  <c r="E280" i="1"/>
  <c r="F280" i="1"/>
  <c r="I280" i="1"/>
  <c r="J280" i="1"/>
  <c r="L280" i="1"/>
  <c r="E281" i="1"/>
  <c r="F281" i="1" s="1"/>
  <c r="I281" i="1"/>
  <c r="J281" i="1"/>
  <c r="L281" i="1"/>
  <c r="E282" i="1"/>
  <c r="F282" i="1" s="1"/>
  <c r="I282" i="1"/>
  <c r="J282" i="1"/>
  <c r="L282" i="1"/>
  <c r="E283" i="1"/>
  <c r="F283" i="1" s="1"/>
  <c r="H283" i="1" s="1"/>
  <c r="I283" i="1"/>
  <c r="J283" i="1"/>
  <c r="L283" i="1"/>
  <c r="E284" i="1"/>
  <c r="F284" i="1" s="1"/>
  <c r="G284" i="1" s="1"/>
  <c r="I284" i="1"/>
  <c r="J284" i="1"/>
  <c r="L284" i="1"/>
  <c r="E285" i="1"/>
  <c r="F285" i="1"/>
  <c r="I285" i="1"/>
  <c r="J285" i="1"/>
  <c r="L285" i="1"/>
  <c r="E286" i="1"/>
  <c r="F286" i="1" s="1"/>
  <c r="G286" i="1" s="1"/>
  <c r="I286" i="1"/>
  <c r="J286" i="1"/>
  <c r="L286" i="1"/>
  <c r="E287" i="1"/>
  <c r="F287" i="1"/>
  <c r="G287" i="1" s="1"/>
  <c r="I287" i="1"/>
  <c r="J287" i="1"/>
  <c r="L287" i="1"/>
  <c r="E288" i="1"/>
  <c r="F288" i="1" s="1"/>
  <c r="H288" i="1" s="1"/>
  <c r="I288" i="1"/>
  <c r="J288" i="1"/>
  <c r="L288" i="1"/>
  <c r="E289" i="1"/>
  <c r="F289" i="1" s="1"/>
  <c r="I289" i="1"/>
  <c r="J289" i="1"/>
  <c r="L289" i="1"/>
  <c r="E290" i="1"/>
  <c r="F290" i="1"/>
  <c r="H290" i="1" s="1"/>
  <c r="I290" i="1"/>
  <c r="J290" i="1"/>
  <c r="L290" i="1"/>
  <c r="E291" i="1"/>
  <c r="F291" i="1" s="1"/>
  <c r="I291" i="1"/>
  <c r="J291" i="1"/>
  <c r="L291" i="1"/>
  <c r="E292" i="1"/>
  <c r="F292" i="1" s="1"/>
  <c r="G292" i="1" s="1"/>
  <c r="I292" i="1"/>
  <c r="J292" i="1"/>
  <c r="L292" i="1"/>
  <c r="E293" i="1"/>
  <c r="F293" i="1" s="1"/>
  <c r="H293" i="1" s="1"/>
  <c r="I293" i="1"/>
  <c r="J293" i="1"/>
  <c r="L293" i="1"/>
  <c r="G297" i="1"/>
  <c r="E300" i="1"/>
  <c r="F300" i="1" s="1"/>
  <c r="E301" i="1"/>
  <c r="F301" i="1" s="1"/>
  <c r="I301" i="1"/>
  <c r="J301" i="1"/>
  <c r="E302" i="1"/>
  <c r="F302" i="1"/>
  <c r="H302" i="1" s="1"/>
  <c r="E303" i="1"/>
  <c r="F303" i="1" s="1"/>
  <c r="H303" i="1" s="1"/>
  <c r="I303" i="1"/>
  <c r="J303" i="1"/>
  <c r="L303" i="1"/>
  <c r="E304" i="1"/>
  <c r="F304" i="1" s="1"/>
  <c r="I304" i="1"/>
  <c r="J304" i="1"/>
  <c r="L304" i="1"/>
  <c r="E305" i="1"/>
  <c r="F305" i="1" s="1"/>
  <c r="I305" i="1"/>
  <c r="J305" i="1"/>
  <c r="L305" i="1"/>
  <c r="E306" i="1"/>
  <c r="F306" i="1"/>
  <c r="H306" i="1"/>
  <c r="I306" i="1"/>
  <c r="J306" i="1"/>
  <c r="L306" i="1"/>
  <c r="E307" i="1"/>
  <c r="F307" i="1" s="1"/>
  <c r="I307" i="1"/>
  <c r="J307" i="1"/>
  <c r="L307" i="1"/>
  <c r="E308" i="1"/>
  <c r="F308" i="1" s="1"/>
  <c r="I308" i="1"/>
  <c r="J308" i="1"/>
  <c r="L308" i="1"/>
  <c r="E309" i="1"/>
  <c r="F309" i="1"/>
  <c r="G309" i="1"/>
  <c r="I309" i="1"/>
  <c r="J309" i="1"/>
  <c r="L309" i="1"/>
  <c r="E310" i="1"/>
  <c r="F310" i="1" s="1"/>
  <c r="H310" i="1" s="1"/>
  <c r="I310" i="1"/>
  <c r="J310" i="1"/>
  <c r="L310" i="1"/>
  <c r="E311" i="1"/>
  <c r="F311" i="1" s="1"/>
  <c r="I311" i="1"/>
  <c r="J311" i="1"/>
  <c r="L311" i="1"/>
  <c r="E312" i="1"/>
  <c r="F312" i="1"/>
  <c r="I312" i="1"/>
  <c r="J312" i="1"/>
  <c r="L312" i="1"/>
  <c r="E313" i="1"/>
  <c r="F313" i="1" s="1"/>
  <c r="I313" i="1"/>
  <c r="J313" i="1"/>
  <c r="L313" i="1"/>
  <c r="E314" i="1"/>
  <c r="F314" i="1"/>
  <c r="H314" i="1" s="1"/>
  <c r="I314" i="1"/>
  <c r="J314" i="1"/>
  <c r="L314" i="1"/>
  <c r="E315" i="1"/>
  <c r="F315" i="1" s="1"/>
  <c r="H315" i="1" s="1"/>
  <c r="I315" i="1"/>
  <c r="J315" i="1"/>
  <c r="L315" i="1"/>
  <c r="E316" i="1"/>
  <c r="F316" i="1" s="1"/>
  <c r="I316" i="1"/>
  <c r="J316" i="1"/>
  <c r="L316" i="1"/>
  <c r="E317" i="1"/>
  <c r="F317" i="1"/>
  <c r="I317" i="1"/>
  <c r="J317" i="1"/>
  <c r="K317" i="1" s="1"/>
  <c r="L317" i="1"/>
  <c r="E318" i="1"/>
  <c r="F318" i="1" s="1"/>
  <c r="H318" i="1" s="1"/>
  <c r="I318" i="1"/>
  <c r="J318" i="1"/>
  <c r="L318" i="1"/>
  <c r="E319" i="1"/>
  <c r="F319" i="1"/>
  <c r="I319" i="1"/>
  <c r="I339" i="1" s="1"/>
  <c r="J319" i="1"/>
  <c r="L319" i="1"/>
  <c r="E320" i="1"/>
  <c r="F320" i="1" s="1"/>
  <c r="I320" i="1"/>
  <c r="J320" i="1"/>
  <c r="L320" i="1"/>
  <c r="E321" i="1"/>
  <c r="F321" i="1"/>
  <c r="I321" i="1"/>
  <c r="J321" i="1"/>
  <c r="L321" i="1"/>
  <c r="E322" i="1"/>
  <c r="F322" i="1" s="1"/>
  <c r="H322" i="1" s="1"/>
  <c r="I322" i="1"/>
  <c r="J322" i="1"/>
  <c r="K322" i="1" s="1"/>
  <c r="L322" i="1"/>
  <c r="E323" i="1"/>
  <c r="F323" i="1" s="1"/>
  <c r="H323" i="1" s="1"/>
  <c r="I323" i="1"/>
  <c r="J323" i="1"/>
  <c r="L323" i="1"/>
  <c r="E324" i="1"/>
  <c r="F324" i="1" s="1"/>
  <c r="H324" i="1" s="1"/>
  <c r="I324" i="1"/>
  <c r="J324" i="1"/>
  <c r="L324" i="1"/>
  <c r="M324" i="1" s="1"/>
  <c r="E325" i="1"/>
  <c r="F325" i="1" s="1"/>
  <c r="G325" i="1" s="1"/>
  <c r="I325" i="1"/>
  <c r="J325" i="1"/>
  <c r="L325" i="1"/>
  <c r="E326" i="1"/>
  <c r="F326" i="1"/>
  <c r="G326" i="1" s="1"/>
  <c r="I326" i="1"/>
  <c r="J326" i="1"/>
  <c r="L326" i="1"/>
  <c r="E327" i="1"/>
  <c r="F327" i="1" s="1"/>
  <c r="H327" i="1" s="1"/>
  <c r="I327" i="1"/>
  <c r="J327" i="1"/>
  <c r="L327" i="1"/>
  <c r="E328" i="1"/>
  <c r="F328" i="1" s="1"/>
  <c r="I328" i="1"/>
  <c r="J328" i="1"/>
  <c r="L328" i="1"/>
  <c r="E329" i="1"/>
  <c r="F329" i="1" s="1"/>
  <c r="I329" i="1"/>
  <c r="J329" i="1"/>
  <c r="L329" i="1"/>
  <c r="E330" i="1"/>
  <c r="F330" i="1" s="1"/>
  <c r="H330" i="1" s="1"/>
  <c r="I330" i="1"/>
  <c r="J330" i="1"/>
  <c r="L330" i="1"/>
  <c r="E331" i="1"/>
  <c r="F331" i="1" s="1"/>
  <c r="H331" i="1" s="1"/>
  <c r="I331" i="1"/>
  <c r="J331" i="1"/>
  <c r="L331" i="1"/>
  <c r="E332" i="1"/>
  <c r="F332" i="1" s="1"/>
  <c r="I332" i="1"/>
  <c r="J332" i="1"/>
  <c r="L332" i="1"/>
  <c r="E333" i="1"/>
  <c r="F333" i="1"/>
  <c r="I333" i="1"/>
  <c r="J333" i="1"/>
  <c r="L333" i="1"/>
  <c r="E334" i="1"/>
  <c r="F334" i="1" s="1"/>
  <c r="H334" i="1" s="1"/>
  <c r="I334" i="1"/>
  <c r="J334" i="1"/>
  <c r="L334" i="1"/>
  <c r="E335" i="1"/>
  <c r="F335" i="1" s="1"/>
  <c r="H335" i="1" s="1"/>
  <c r="I335" i="1"/>
  <c r="J335" i="1"/>
  <c r="L335" i="1"/>
  <c r="E336" i="1"/>
  <c r="F336" i="1" s="1"/>
  <c r="H336" i="1" s="1"/>
  <c r="I336" i="1"/>
  <c r="J336" i="1"/>
  <c r="L336" i="1"/>
  <c r="E337" i="1"/>
  <c r="F337" i="1" s="1"/>
  <c r="I337" i="1"/>
  <c r="J337" i="1"/>
  <c r="L337" i="1"/>
  <c r="M337" i="1" s="1"/>
  <c r="E338" i="1"/>
  <c r="F338" i="1"/>
  <c r="H338" i="1" s="1"/>
  <c r="I338" i="1"/>
  <c r="J338" i="1"/>
  <c r="L338" i="1"/>
  <c r="G342" i="1"/>
  <c r="E345" i="1"/>
  <c r="E346" i="1"/>
  <c r="F346" i="1"/>
  <c r="H346" i="1" s="1"/>
  <c r="I346" i="1"/>
  <c r="E347" i="1"/>
  <c r="F347" i="1" s="1"/>
  <c r="E348" i="1"/>
  <c r="F348" i="1" s="1"/>
  <c r="I348" i="1"/>
  <c r="J348" i="1"/>
  <c r="L348" i="1"/>
  <c r="E349" i="1"/>
  <c r="F349" i="1" s="1"/>
  <c r="I349" i="1"/>
  <c r="J349" i="1"/>
  <c r="L349" i="1"/>
  <c r="E350" i="1"/>
  <c r="F350" i="1" s="1"/>
  <c r="H350" i="1" s="1"/>
  <c r="I350" i="1"/>
  <c r="J350" i="1"/>
  <c r="L350" i="1"/>
  <c r="E351" i="1"/>
  <c r="F351" i="1" s="1"/>
  <c r="G351" i="1" s="1"/>
  <c r="H351" i="1"/>
  <c r="K351" i="1" s="1"/>
  <c r="I351" i="1"/>
  <c r="J351" i="1"/>
  <c r="L351" i="1"/>
  <c r="E352" i="1"/>
  <c r="F352" i="1" s="1"/>
  <c r="I352" i="1"/>
  <c r="J352" i="1"/>
  <c r="L352" i="1"/>
  <c r="E353" i="1"/>
  <c r="F353" i="1" s="1"/>
  <c r="H353" i="1" s="1"/>
  <c r="I353" i="1"/>
  <c r="J353" i="1"/>
  <c r="L353" i="1"/>
  <c r="E354" i="1"/>
  <c r="F354" i="1"/>
  <c r="I354" i="1"/>
  <c r="J354" i="1"/>
  <c r="L354" i="1"/>
  <c r="E355" i="1"/>
  <c r="F355" i="1" s="1"/>
  <c r="G355" i="1" s="1"/>
  <c r="I355" i="1"/>
  <c r="J355" i="1"/>
  <c r="L355" i="1"/>
  <c r="E356" i="1"/>
  <c r="F356" i="1" s="1"/>
  <c r="I356" i="1"/>
  <c r="J356" i="1"/>
  <c r="L356" i="1"/>
  <c r="E357" i="1"/>
  <c r="F357" i="1"/>
  <c r="I357" i="1"/>
  <c r="J357" i="1"/>
  <c r="K357" i="1" s="1"/>
  <c r="L357" i="1"/>
  <c r="E358" i="1"/>
  <c r="F358" i="1" s="1"/>
  <c r="I358" i="1"/>
  <c r="J358" i="1"/>
  <c r="L358" i="1"/>
  <c r="E359" i="1"/>
  <c r="F359" i="1" s="1"/>
  <c r="I359" i="1"/>
  <c r="J359" i="1"/>
  <c r="L359" i="1"/>
  <c r="E360" i="1"/>
  <c r="F360" i="1" s="1"/>
  <c r="G360" i="1" s="1"/>
  <c r="I360" i="1"/>
  <c r="J360" i="1"/>
  <c r="L360" i="1"/>
  <c r="E361" i="1"/>
  <c r="F361" i="1" s="1"/>
  <c r="H361" i="1" s="1"/>
  <c r="I361" i="1"/>
  <c r="J361" i="1"/>
  <c r="L361" i="1"/>
  <c r="E362" i="1"/>
  <c r="F362" i="1" s="1"/>
  <c r="I362" i="1"/>
  <c r="J362" i="1"/>
  <c r="L362" i="1"/>
  <c r="E363" i="1"/>
  <c r="F363" i="1"/>
  <c r="G363" i="1" s="1"/>
  <c r="I363" i="1"/>
  <c r="J363" i="1"/>
  <c r="L363" i="1"/>
  <c r="E364" i="1"/>
  <c r="F364" i="1" s="1"/>
  <c r="I364" i="1"/>
  <c r="J364" i="1"/>
  <c r="L364" i="1"/>
  <c r="E365" i="1"/>
  <c r="F365" i="1"/>
  <c r="I365" i="1"/>
  <c r="J365" i="1"/>
  <c r="L365" i="1"/>
  <c r="E366" i="1"/>
  <c r="F366" i="1" s="1"/>
  <c r="G366" i="1" s="1"/>
  <c r="I366" i="1"/>
  <c r="J366" i="1"/>
  <c r="L366" i="1"/>
  <c r="E367" i="1"/>
  <c r="F367" i="1" s="1"/>
  <c r="H367" i="1" s="1"/>
  <c r="I367" i="1"/>
  <c r="J367" i="1"/>
  <c r="L367" i="1"/>
  <c r="E368" i="1"/>
  <c r="F368" i="1"/>
  <c r="H368" i="1"/>
  <c r="I368" i="1"/>
  <c r="J368" i="1"/>
  <c r="L368" i="1"/>
  <c r="E369" i="1"/>
  <c r="F369" i="1" s="1"/>
  <c r="I369" i="1"/>
  <c r="J369" i="1"/>
  <c r="L369" i="1"/>
  <c r="E370" i="1"/>
  <c r="F370" i="1"/>
  <c r="I370" i="1"/>
  <c r="J370" i="1"/>
  <c r="L370" i="1"/>
  <c r="E371" i="1"/>
  <c r="F371" i="1" s="1"/>
  <c r="G371" i="1" s="1"/>
  <c r="I371" i="1"/>
  <c r="J371" i="1"/>
  <c r="L371" i="1"/>
  <c r="E372" i="1"/>
  <c r="F372" i="1" s="1"/>
  <c r="I372" i="1"/>
  <c r="J372" i="1"/>
  <c r="L372" i="1"/>
  <c r="E373" i="1"/>
  <c r="F373" i="1" s="1"/>
  <c r="I373" i="1"/>
  <c r="J373" i="1"/>
  <c r="L373" i="1"/>
  <c r="E374" i="1"/>
  <c r="F374" i="1"/>
  <c r="G374" i="1"/>
  <c r="I374" i="1"/>
  <c r="J374" i="1"/>
  <c r="L374" i="1"/>
  <c r="E375" i="1"/>
  <c r="F375" i="1" s="1"/>
  <c r="I375" i="1"/>
  <c r="J375" i="1"/>
  <c r="L375" i="1"/>
  <c r="E376" i="1"/>
  <c r="F376" i="1" s="1"/>
  <c r="I376" i="1"/>
  <c r="J376" i="1"/>
  <c r="L376" i="1"/>
  <c r="E377" i="1"/>
  <c r="F377" i="1"/>
  <c r="I377" i="1"/>
  <c r="J377" i="1"/>
  <c r="L377" i="1"/>
  <c r="E378" i="1"/>
  <c r="F378" i="1" s="1"/>
  <c r="I378" i="1"/>
  <c r="J378" i="1"/>
  <c r="L378" i="1"/>
  <c r="E379" i="1"/>
  <c r="F379" i="1" s="1"/>
  <c r="I379" i="1"/>
  <c r="J379" i="1"/>
  <c r="L379" i="1"/>
  <c r="E380" i="1"/>
  <c r="F380" i="1" s="1"/>
  <c r="I380" i="1"/>
  <c r="J380" i="1"/>
  <c r="L380" i="1"/>
  <c r="E381" i="1"/>
  <c r="F381" i="1"/>
  <c r="I381" i="1"/>
  <c r="K381" i="1" s="1"/>
  <c r="J381" i="1"/>
  <c r="L381" i="1"/>
  <c r="E382" i="1"/>
  <c r="F382" i="1" s="1"/>
  <c r="G382" i="1" s="1"/>
  <c r="I382" i="1"/>
  <c r="J382" i="1"/>
  <c r="L382" i="1"/>
  <c r="E383" i="1"/>
  <c r="F383" i="1"/>
  <c r="G383" i="1" s="1"/>
  <c r="I383" i="1"/>
  <c r="J383" i="1"/>
  <c r="L383" i="1"/>
  <c r="G387" i="1"/>
  <c r="E390" i="1"/>
  <c r="F390" i="1" s="1"/>
  <c r="E391" i="1"/>
  <c r="F391" i="1" s="1"/>
  <c r="H391" i="1" s="1"/>
  <c r="E392" i="1"/>
  <c r="F392" i="1"/>
  <c r="H392" i="1" s="1"/>
  <c r="E393" i="1"/>
  <c r="F393" i="1" s="1"/>
  <c r="H393" i="1" s="1"/>
  <c r="I393" i="1"/>
  <c r="J393" i="1"/>
  <c r="L393" i="1"/>
  <c r="E394" i="1"/>
  <c r="F394" i="1"/>
  <c r="H394" i="1" s="1"/>
  <c r="I394" i="1"/>
  <c r="J394" i="1"/>
  <c r="L394" i="1"/>
  <c r="E395" i="1"/>
  <c r="F395" i="1" s="1"/>
  <c r="H395" i="1" s="1"/>
  <c r="I395" i="1"/>
  <c r="J395" i="1"/>
  <c r="J429" i="1" s="1"/>
  <c r="L395" i="1"/>
  <c r="E396" i="1"/>
  <c r="F396" i="1" s="1"/>
  <c r="I396" i="1"/>
  <c r="J396" i="1"/>
  <c r="L396" i="1"/>
  <c r="E397" i="1"/>
  <c r="F397" i="1"/>
  <c r="I397" i="1"/>
  <c r="I429" i="1" s="1"/>
  <c r="J397" i="1"/>
  <c r="L397" i="1"/>
  <c r="E398" i="1"/>
  <c r="I398" i="1"/>
  <c r="J398" i="1"/>
  <c r="L398" i="1"/>
  <c r="E399" i="1"/>
  <c r="F399" i="1"/>
  <c r="H399" i="1" s="1"/>
  <c r="I399" i="1"/>
  <c r="J399" i="1"/>
  <c r="L399" i="1"/>
  <c r="E400" i="1"/>
  <c r="F400" i="1" s="1"/>
  <c r="H400" i="1" s="1"/>
  <c r="G400" i="1"/>
  <c r="I400" i="1"/>
  <c r="J400" i="1"/>
  <c r="L400" i="1"/>
  <c r="M400" i="1" s="1"/>
  <c r="E401" i="1"/>
  <c r="F401" i="1" s="1"/>
  <c r="H401" i="1" s="1"/>
  <c r="I401" i="1"/>
  <c r="J401" i="1"/>
  <c r="L401" i="1"/>
  <c r="E402" i="1"/>
  <c r="F402" i="1"/>
  <c r="G402" i="1" s="1"/>
  <c r="I402" i="1"/>
  <c r="J402" i="1"/>
  <c r="L402" i="1"/>
  <c r="E403" i="1"/>
  <c r="F403" i="1" s="1"/>
  <c r="I403" i="1"/>
  <c r="J403" i="1"/>
  <c r="L403" i="1"/>
  <c r="E404" i="1"/>
  <c r="F404" i="1"/>
  <c r="I404" i="1"/>
  <c r="J404" i="1"/>
  <c r="L404" i="1"/>
  <c r="E405" i="1"/>
  <c r="F405" i="1"/>
  <c r="H405" i="1"/>
  <c r="I405" i="1"/>
  <c r="J405" i="1"/>
  <c r="L405" i="1"/>
  <c r="E406" i="1"/>
  <c r="F406" i="1" s="1"/>
  <c r="G406" i="1" s="1"/>
  <c r="I406" i="1"/>
  <c r="J406" i="1"/>
  <c r="L406" i="1"/>
  <c r="E407" i="1"/>
  <c r="F407" i="1"/>
  <c r="I407" i="1"/>
  <c r="J407" i="1"/>
  <c r="L407" i="1"/>
  <c r="E408" i="1"/>
  <c r="F408" i="1"/>
  <c r="G408" i="1" s="1"/>
  <c r="I408" i="1"/>
  <c r="J408" i="1"/>
  <c r="L408" i="1"/>
  <c r="E409" i="1"/>
  <c r="F409" i="1" s="1"/>
  <c r="H409" i="1" s="1"/>
  <c r="I409" i="1"/>
  <c r="J409" i="1"/>
  <c r="L409" i="1"/>
  <c r="E410" i="1"/>
  <c r="F410" i="1" s="1"/>
  <c r="I410" i="1"/>
  <c r="J410" i="1"/>
  <c r="L410" i="1"/>
  <c r="E411" i="1"/>
  <c r="F411" i="1" s="1"/>
  <c r="I411" i="1"/>
  <c r="J411" i="1"/>
  <c r="L411" i="1"/>
  <c r="E412" i="1"/>
  <c r="F412" i="1"/>
  <c r="I412" i="1"/>
  <c r="J412" i="1"/>
  <c r="L412" i="1"/>
  <c r="E413" i="1"/>
  <c r="F413" i="1" s="1"/>
  <c r="G413" i="1" s="1"/>
  <c r="I413" i="1"/>
  <c r="J413" i="1"/>
  <c r="L413" i="1"/>
  <c r="E414" i="1"/>
  <c r="F414" i="1" s="1"/>
  <c r="I414" i="1"/>
  <c r="J414" i="1"/>
  <c r="L414" i="1"/>
  <c r="E415" i="1"/>
  <c r="F415" i="1"/>
  <c r="I415" i="1"/>
  <c r="J415" i="1"/>
  <c r="L415" i="1"/>
  <c r="E416" i="1"/>
  <c r="F416" i="1" s="1"/>
  <c r="G416" i="1" s="1"/>
  <c r="I416" i="1"/>
  <c r="J416" i="1"/>
  <c r="L416" i="1"/>
  <c r="E417" i="1"/>
  <c r="F417" i="1" s="1"/>
  <c r="I417" i="1"/>
  <c r="J417" i="1"/>
  <c r="L417" i="1"/>
  <c r="E418" i="1"/>
  <c r="F418" i="1" s="1"/>
  <c r="H418" i="1" s="1"/>
  <c r="I418" i="1"/>
  <c r="J418" i="1"/>
  <c r="L418" i="1"/>
  <c r="E419" i="1"/>
  <c r="F419" i="1" s="1"/>
  <c r="H419" i="1" s="1"/>
  <c r="I419" i="1"/>
  <c r="J419" i="1"/>
  <c r="L419" i="1"/>
  <c r="E420" i="1"/>
  <c r="F420" i="1"/>
  <c r="G420" i="1"/>
  <c r="I420" i="1"/>
  <c r="J420" i="1"/>
  <c r="L420" i="1"/>
  <c r="E421" i="1"/>
  <c r="F421" i="1"/>
  <c r="G421" i="1" s="1"/>
  <c r="I421" i="1"/>
  <c r="J421" i="1"/>
  <c r="L421" i="1"/>
  <c r="E422" i="1"/>
  <c r="F422" i="1" s="1"/>
  <c r="H422" i="1" s="1"/>
  <c r="I422" i="1"/>
  <c r="J422" i="1"/>
  <c r="L422" i="1"/>
  <c r="E423" i="1"/>
  <c r="F423" i="1" s="1"/>
  <c r="G423" i="1" s="1"/>
  <c r="I423" i="1"/>
  <c r="J423" i="1"/>
  <c r="L423" i="1"/>
  <c r="E424" i="1"/>
  <c r="F424" i="1" s="1"/>
  <c r="I424" i="1"/>
  <c r="J424" i="1"/>
  <c r="L424" i="1"/>
  <c r="E425" i="1"/>
  <c r="F425" i="1" s="1"/>
  <c r="I425" i="1"/>
  <c r="J425" i="1"/>
  <c r="L425" i="1"/>
  <c r="E426" i="1"/>
  <c r="F426" i="1" s="1"/>
  <c r="H426" i="1" s="1"/>
  <c r="I426" i="1"/>
  <c r="J426" i="1"/>
  <c r="L426" i="1"/>
  <c r="E427" i="1"/>
  <c r="F427" i="1" s="1"/>
  <c r="I427" i="1"/>
  <c r="J427" i="1"/>
  <c r="L427" i="1"/>
  <c r="E428" i="1"/>
  <c r="F428" i="1" s="1"/>
  <c r="G428" i="1" s="1"/>
  <c r="I428" i="1"/>
  <c r="J428" i="1"/>
  <c r="L428" i="1"/>
  <c r="G432" i="1"/>
  <c r="E435" i="1"/>
  <c r="F435" i="1" s="1"/>
  <c r="I435" i="1"/>
  <c r="J435" i="1"/>
  <c r="E436" i="1"/>
  <c r="F436" i="1" s="1"/>
  <c r="E437" i="1"/>
  <c r="F437" i="1"/>
  <c r="I437" i="1"/>
  <c r="J437" i="1"/>
  <c r="E438" i="1"/>
  <c r="F438" i="1" s="1"/>
  <c r="H438" i="1" s="1"/>
  <c r="I438" i="1"/>
  <c r="J438" i="1"/>
  <c r="L438" i="1"/>
  <c r="E439" i="1"/>
  <c r="F439" i="1" s="1"/>
  <c r="H439" i="1"/>
  <c r="I439" i="1"/>
  <c r="J439" i="1"/>
  <c r="L439" i="1"/>
  <c r="E440" i="1"/>
  <c r="F440" i="1" s="1"/>
  <c r="I440" i="1"/>
  <c r="J440" i="1"/>
  <c r="L440" i="1"/>
  <c r="E441" i="1"/>
  <c r="F441" i="1" s="1"/>
  <c r="I441" i="1"/>
  <c r="J441" i="1"/>
  <c r="L441" i="1"/>
  <c r="E442" i="1"/>
  <c r="F442" i="1"/>
  <c r="I442" i="1"/>
  <c r="J442" i="1"/>
  <c r="L442" i="1"/>
  <c r="E443" i="1"/>
  <c r="F443" i="1" s="1"/>
  <c r="G443" i="1" s="1"/>
  <c r="I443" i="1"/>
  <c r="J443" i="1"/>
  <c r="L443" i="1"/>
  <c r="E444" i="1"/>
  <c r="F444" i="1" s="1"/>
  <c r="G444" i="1" s="1"/>
  <c r="I444" i="1"/>
  <c r="J444" i="1"/>
  <c r="L444" i="1"/>
  <c r="E445" i="1"/>
  <c r="F445" i="1" s="1"/>
  <c r="I445" i="1"/>
  <c r="J445" i="1"/>
  <c r="L445" i="1"/>
  <c r="E446" i="1"/>
  <c r="F446" i="1" s="1"/>
  <c r="H446" i="1" s="1"/>
  <c r="I446" i="1"/>
  <c r="J446" i="1"/>
  <c r="L446" i="1"/>
  <c r="E447" i="1"/>
  <c r="F447" i="1" s="1"/>
  <c r="I447" i="1"/>
  <c r="J447" i="1"/>
  <c r="L447" i="1"/>
  <c r="E448" i="1"/>
  <c r="F448" i="1"/>
  <c r="H448" i="1" s="1"/>
  <c r="I448" i="1"/>
  <c r="J448" i="1"/>
  <c r="L448" i="1"/>
  <c r="E449" i="1"/>
  <c r="F449" i="1" s="1"/>
  <c r="G449" i="1" s="1"/>
  <c r="I449" i="1"/>
  <c r="J449" i="1"/>
  <c r="L449" i="1"/>
  <c r="E450" i="1"/>
  <c r="F450" i="1" s="1"/>
  <c r="G450" i="1" s="1"/>
  <c r="I450" i="1"/>
  <c r="J450" i="1"/>
  <c r="L450" i="1"/>
  <c r="E451" i="1"/>
  <c r="F451" i="1"/>
  <c r="I451" i="1"/>
  <c r="J451" i="1"/>
  <c r="L451" i="1"/>
  <c r="E452" i="1"/>
  <c r="F452" i="1" s="1"/>
  <c r="G452" i="1" s="1"/>
  <c r="I452" i="1"/>
  <c r="J452" i="1"/>
  <c r="L452" i="1"/>
  <c r="E453" i="1"/>
  <c r="F453" i="1" s="1"/>
  <c r="I453" i="1"/>
  <c r="J453" i="1"/>
  <c r="L453" i="1"/>
  <c r="E454" i="1"/>
  <c r="F454" i="1" s="1"/>
  <c r="H454" i="1" s="1"/>
  <c r="I454" i="1"/>
  <c r="J454" i="1"/>
  <c r="L454" i="1"/>
  <c r="E455" i="1"/>
  <c r="F455" i="1"/>
  <c r="I455" i="1"/>
  <c r="J455" i="1"/>
  <c r="L455" i="1"/>
  <c r="E456" i="1"/>
  <c r="F456" i="1" s="1"/>
  <c r="I456" i="1"/>
  <c r="J456" i="1"/>
  <c r="L456" i="1"/>
  <c r="E457" i="1"/>
  <c r="F457" i="1" s="1"/>
  <c r="I457" i="1"/>
  <c r="J457" i="1"/>
  <c r="L457" i="1"/>
  <c r="E458" i="1"/>
  <c r="F458" i="1" s="1"/>
  <c r="G458" i="1" s="1"/>
  <c r="I458" i="1"/>
  <c r="J458" i="1"/>
  <c r="L458" i="1"/>
  <c r="E459" i="1"/>
  <c r="F459" i="1" s="1"/>
  <c r="H459" i="1" s="1"/>
  <c r="I459" i="1"/>
  <c r="J459" i="1"/>
  <c r="L459" i="1"/>
  <c r="E460" i="1"/>
  <c r="F460" i="1" s="1"/>
  <c r="I460" i="1"/>
  <c r="J460" i="1"/>
  <c r="L460" i="1"/>
  <c r="E461" i="1"/>
  <c r="F461" i="1" s="1"/>
  <c r="I461" i="1"/>
  <c r="J461" i="1"/>
  <c r="K461" i="1" s="1"/>
  <c r="L461" i="1"/>
  <c r="E462" i="1"/>
  <c r="F462" i="1" s="1"/>
  <c r="H462" i="1"/>
  <c r="I462" i="1"/>
  <c r="J462" i="1"/>
  <c r="L462" i="1"/>
  <c r="E463" i="1"/>
  <c r="F463" i="1" s="1"/>
  <c r="G463" i="1" s="1"/>
  <c r="I463" i="1"/>
  <c r="J463" i="1"/>
  <c r="L463" i="1"/>
  <c r="E464" i="1"/>
  <c r="F464" i="1" s="1"/>
  <c r="I464" i="1"/>
  <c r="J464" i="1"/>
  <c r="L464" i="1"/>
  <c r="E465" i="1"/>
  <c r="F465" i="1" s="1"/>
  <c r="I465" i="1"/>
  <c r="J465" i="1"/>
  <c r="L465" i="1"/>
  <c r="E466" i="1"/>
  <c r="F466" i="1" s="1"/>
  <c r="K466" i="1" s="1"/>
  <c r="I466" i="1"/>
  <c r="J466" i="1"/>
  <c r="L466" i="1"/>
  <c r="E467" i="1"/>
  <c r="F467" i="1"/>
  <c r="G467" i="1" s="1"/>
  <c r="I467" i="1"/>
  <c r="J467" i="1"/>
  <c r="L467" i="1"/>
  <c r="E468" i="1"/>
  <c r="F468" i="1" s="1"/>
  <c r="G468" i="1" s="1"/>
  <c r="I468" i="1"/>
  <c r="J468" i="1"/>
  <c r="L468" i="1"/>
  <c r="E469" i="1"/>
  <c r="F469" i="1" s="1"/>
  <c r="G469" i="1" s="1"/>
  <c r="I469" i="1"/>
  <c r="J469" i="1"/>
  <c r="L469" i="1"/>
  <c r="E470" i="1"/>
  <c r="F470" i="1" s="1"/>
  <c r="H470" i="1" s="1"/>
  <c r="I470" i="1"/>
  <c r="J470" i="1"/>
  <c r="L470" i="1"/>
  <c r="E471" i="1"/>
  <c r="F471" i="1" s="1"/>
  <c r="H471" i="1" s="1"/>
  <c r="I471" i="1"/>
  <c r="J471" i="1"/>
  <c r="L471" i="1"/>
  <c r="E472" i="1"/>
  <c r="F472" i="1" s="1"/>
  <c r="G472" i="1" s="1"/>
  <c r="I472" i="1"/>
  <c r="J472" i="1"/>
  <c r="L472" i="1"/>
  <c r="E473" i="1"/>
  <c r="F473" i="1" s="1"/>
  <c r="I473" i="1"/>
  <c r="J473" i="1"/>
  <c r="L473" i="1"/>
  <c r="G477" i="1"/>
  <c r="E480" i="1"/>
  <c r="F480" i="1"/>
  <c r="H480" i="1" s="1"/>
  <c r="E481" i="1"/>
  <c r="F481" i="1" s="1"/>
  <c r="J481" i="1"/>
  <c r="I481" i="1"/>
  <c r="E482" i="1"/>
  <c r="F482" i="1"/>
  <c r="H482" i="1" s="1"/>
  <c r="J482" i="1"/>
  <c r="E483" i="1"/>
  <c r="F483" i="1" s="1"/>
  <c r="I483" i="1"/>
  <c r="J483" i="1"/>
  <c r="L483" i="1"/>
  <c r="E484" i="1"/>
  <c r="F484" i="1"/>
  <c r="H484" i="1"/>
  <c r="I484" i="1"/>
  <c r="J484" i="1"/>
  <c r="L484" i="1"/>
  <c r="E485" i="1"/>
  <c r="F485" i="1" s="1"/>
  <c r="H485" i="1" s="1"/>
  <c r="I485" i="1"/>
  <c r="J485" i="1"/>
  <c r="L485" i="1"/>
  <c r="E486" i="1"/>
  <c r="F486" i="1" s="1"/>
  <c r="I486" i="1"/>
  <c r="J486" i="1"/>
  <c r="L486" i="1"/>
  <c r="E487" i="1"/>
  <c r="F487" i="1" s="1"/>
  <c r="I487" i="1"/>
  <c r="J487" i="1"/>
  <c r="L487" i="1"/>
  <c r="E488" i="1"/>
  <c r="F488" i="1" s="1"/>
  <c r="G488" i="1" s="1"/>
  <c r="I488" i="1"/>
  <c r="J488" i="1"/>
  <c r="L488" i="1"/>
  <c r="E489" i="1"/>
  <c r="F489" i="1" s="1"/>
  <c r="I489" i="1"/>
  <c r="J489" i="1"/>
  <c r="L489" i="1"/>
  <c r="E490" i="1"/>
  <c r="F490" i="1"/>
  <c r="H490" i="1" s="1"/>
  <c r="I490" i="1"/>
  <c r="J490" i="1"/>
  <c r="L490" i="1"/>
  <c r="E491" i="1"/>
  <c r="F491" i="1" s="1"/>
  <c r="I491" i="1"/>
  <c r="J491" i="1"/>
  <c r="L491" i="1"/>
  <c r="E492" i="1"/>
  <c r="F492" i="1"/>
  <c r="I492" i="1"/>
  <c r="J492" i="1"/>
  <c r="L492" i="1"/>
  <c r="E493" i="1"/>
  <c r="F493" i="1" s="1"/>
  <c r="I493" i="1"/>
  <c r="J493" i="1"/>
  <c r="L493" i="1"/>
  <c r="E494" i="1"/>
  <c r="F494" i="1" s="1"/>
  <c r="G494" i="1" s="1"/>
  <c r="I494" i="1"/>
  <c r="J494" i="1"/>
  <c r="L494" i="1"/>
  <c r="E495" i="1"/>
  <c r="F495" i="1" s="1"/>
  <c r="I495" i="1"/>
  <c r="J495" i="1"/>
  <c r="L495" i="1"/>
  <c r="E496" i="1"/>
  <c r="F496" i="1" s="1"/>
  <c r="G496" i="1" s="1"/>
  <c r="I496" i="1"/>
  <c r="J496" i="1"/>
  <c r="L496" i="1"/>
  <c r="E497" i="1"/>
  <c r="F497" i="1" s="1"/>
  <c r="I497" i="1"/>
  <c r="J497" i="1"/>
  <c r="L497" i="1"/>
  <c r="E498" i="1"/>
  <c r="F498" i="1" s="1"/>
  <c r="I498" i="1"/>
  <c r="J498" i="1"/>
  <c r="L498" i="1"/>
  <c r="E499" i="1"/>
  <c r="F499" i="1" s="1"/>
  <c r="G499" i="1" s="1"/>
  <c r="I499" i="1"/>
  <c r="J499" i="1"/>
  <c r="L499" i="1"/>
  <c r="E500" i="1"/>
  <c r="F500" i="1" s="1"/>
  <c r="I500" i="1"/>
  <c r="J500" i="1"/>
  <c r="L500" i="1"/>
  <c r="E501" i="1"/>
  <c r="F501" i="1"/>
  <c r="G501" i="1" s="1"/>
  <c r="I501" i="1"/>
  <c r="I519" i="1" s="1"/>
  <c r="J501" i="1"/>
  <c r="L501" i="1"/>
  <c r="E502" i="1"/>
  <c r="F502" i="1" s="1"/>
  <c r="H502" i="1" s="1"/>
  <c r="I502" i="1"/>
  <c r="J502" i="1"/>
  <c r="L502" i="1"/>
  <c r="E503" i="1"/>
  <c r="F503" i="1"/>
  <c r="G503" i="1" s="1"/>
  <c r="I503" i="1"/>
  <c r="J503" i="1"/>
  <c r="L503" i="1"/>
  <c r="E504" i="1"/>
  <c r="F504" i="1"/>
  <c r="G504" i="1" s="1"/>
  <c r="I504" i="1"/>
  <c r="J504" i="1"/>
  <c r="L504" i="1"/>
  <c r="E505" i="1"/>
  <c r="F505" i="1" s="1"/>
  <c r="G505" i="1" s="1"/>
  <c r="I505" i="1"/>
  <c r="J505" i="1"/>
  <c r="L505" i="1"/>
  <c r="E506" i="1"/>
  <c r="F506" i="1"/>
  <c r="H506" i="1" s="1"/>
  <c r="I506" i="1"/>
  <c r="J506" i="1"/>
  <c r="L506" i="1"/>
  <c r="E507" i="1"/>
  <c r="F507" i="1" s="1"/>
  <c r="I507" i="1"/>
  <c r="J507" i="1"/>
  <c r="L507" i="1"/>
  <c r="E508" i="1"/>
  <c r="F508" i="1" s="1"/>
  <c r="G508" i="1" s="1"/>
  <c r="I508" i="1"/>
  <c r="J508" i="1"/>
  <c r="L508" i="1"/>
  <c r="E509" i="1"/>
  <c r="F509" i="1" s="1"/>
  <c r="G509" i="1" s="1"/>
  <c r="I509" i="1"/>
  <c r="J509" i="1"/>
  <c r="L509" i="1"/>
  <c r="M509" i="1" s="1"/>
  <c r="E510" i="1"/>
  <c r="F510" i="1" s="1"/>
  <c r="I510" i="1"/>
  <c r="J510" i="1"/>
  <c r="L510" i="1"/>
  <c r="E511" i="1"/>
  <c r="F511" i="1" s="1"/>
  <c r="I511" i="1"/>
  <c r="J511" i="1"/>
  <c r="L511" i="1"/>
  <c r="E512" i="1"/>
  <c r="F512" i="1" s="1"/>
  <c r="G512" i="1" s="1"/>
  <c r="I512" i="1"/>
  <c r="J512" i="1"/>
  <c r="L512" i="1"/>
  <c r="E513" i="1"/>
  <c r="F513" i="1"/>
  <c r="H513" i="1" s="1"/>
  <c r="I513" i="1"/>
  <c r="J513" i="1"/>
  <c r="L513" i="1"/>
  <c r="E514" i="1"/>
  <c r="F514" i="1" s="1"/>
  <c r="H514" i="1" s="1"/>
  <c r="I514" i="1"/>
  <c r="J514" i="1"/>
  <c r="L514" i="1"/>
  <c r="E515" i="1"/>
  <c r="F515" i="1" s="1"/>
  <c r="I515" i="1"/>
  <c r="J515" i="1"/>
  <c r="L515" i="1"/>
  <c r="E516" i="1"/>
  <c r="F516" i="1" s="1"/>
  <c r="H516" i="1" s="1"/>
  <c r="I516" i="1"/>
  <c r="J516" i="1"/>
  <c r="L516" i="1"/>
  <c r="E517" i="1"/>
  <c r="F517" i="1"/>
  <c r="H517" i="1" s="1"/>
  <c r="I517" i="1"/>
  <c r="J517" i="1"/>
  <c r="L517" i="1"/>
  <c r="E518" i="1"/>
  <c r="F518" i="1" s="1"/>
  <c r="I518" i="1"/>
  <c r="J518" i="1"/>
  <c r="L518" i="1"/>
  <c r="G522" i="1"/>
  <c r="E525" i="1"/>
  <c r="E526" i="1"/>
  <c r="F526" i="1" s="1"/>
  <c r="H526" i="1" s="1"/>
  <c r="E527" i="1"/>
  <c r="F527" i="1" s="1"/>
  <c r="J527" i="1"/>
  <c r="I527" i="1"/>
  <c r="E528" i="1"/>
  <c r="F528" i="1" s="1"/>
  <c r="I528" i="1"/>
  <c r="J528" i="1"/>
  <c r="L528" i="1"/>
  <c r="E529" i="1"/>
  <c r="F529" i="1" s="1"/>
  <c r="G529" i="1"/>
  <c r="I529" i="1"/>
  <c r="J529" i="1"/>
  <c r="L529" i="1"/>
  <c r="E530" i="1"/>
  <c r="F530" i="1" s="1"/>
  <c r="I530" i="1"/>
  <c r="J530" i="1"/>
  <c r="L530" i="1"/>
  <c r="E531" i="1"/>
  <c r="I531" i="1"/>
  <c r="J531" i="1"/>
  <c r="L531" i="1"/>
  <c r="E532" i="1"/>
  <c r="F532" i="1" s="1"/>
  <c r="G532" i="1" s="1"/>
  <c r="I532" i="1"/>
  <c r="J532" i="1"/>
  <c r="L532" i="1"/>
  <c r="E533" i="1"/>
  <c r="F533" i="1" s="1"/>
  <c r="I533" i="1"/>
  <c r="J533" i="1"/>
  <c r="L533" i="1"/>
  <c r="E534" i="1"/>
  <c r="F534" i="1" s="1"/>
  <c r="H534" i="1" s="1"/>
  <c r="I534" i="1"/>
  <c r="J534" i="1"/>
  <c r="L534" i="1"/>
  <c r="E535" i="1"/>
  <c r="F535" i="1" s="1"/>
  <c r="G535" i="1" s="1"/>
  <c r="I535" i="1"/>
  <c r="J535" i="1"/>
  <c r="L535" i="1"/>
  <c r="E536" i="1"/>
  <c r="F536" i="1" s="1"/>
  <c r="G536" i="1" s="1"/>
  <c r="I536" i="1"/>
  <c r="J536" i="1"/>
  <c r="L536" i="1"/>
  <c r="E537" i="1"/>
  <c r="F537" i="1" s="1"/>
  <c r="H537" i="1" s="1"/>
  <c r="I537" i="1"/>
  <c r="J537" i="1"/>
  <c r="L537" i="1"/>
  <c r="E538" i="1"/>
  <c r="F538" i="1" s="1"/>
  <c r="G538" i="1" s="1"/>
  <c r="I538" i="1"/>
  <c r="J538" i="1"/>
  <c r="L538" i="1"/>
  <c r="E539" i="1"/>
  <c r="F539" i="1" s="1"/>
  <c r="I539" i="1"/>
  <c r="J539" i="1"/>
  <c r="L539" i="1"/>
  <c r="E540" i="1"/>
  <c r="F540" i="1" s="1"/>
  <c r="H540" i="1" s="1"/>
  <c r="I540" i="1"/>
  <c r="J540" i="1"/>
  <c r="L540" i="1"/>
  <c r="E541" i="1"/>
  <c r="F541" i="1" s="1"/>
  <c r="G541" i="1" s="1"/>
  <c r="I541" i="1"/>
  <c r="J541" i="1"/>
  <c r="L541" i="1"/>
  <c r="E542" i="1"/>
  <c r="F542" i="1" s="1"/>
  <c r="H542" i="1" s="1"/>
  <c r="I542" i="1"/>
  <c r="J542" i="1"/>
  <c r="L542" i="1"/>
  <c r="E543" i="1"/>
  <c r="F543" i="1" s="1"/>
  <c r="H543" i="1" s="1"/>
  <c r="I543" i="1"/>
  <c r="J543" i="1"/>
  <c r="L543" i="1"/>
  <c r="E544" i="1"/>
  <c r="F544" i="1"/>
  <c r="G544" i="1" s="1"/>
  <c r="I544" i="1"/>
  <c r="J544" i="1"/>
  <c r="L544" i="1"/>
  <c r="E545" i="1"/>
  <c r="F545" i="1"/>
  <c r="H545" i="1" s="1"/>
  <c r="I545" i="1"/>
  <c r="J545" i="1"/>
  <c r="L545" i="1"/>
  <c r="E546" i="1"/>
  <c r="F546" i="1" s="1"/>
  <c r="I546" i="1"/>
  <c r="J546" i="1"/>
  <c r="L546" i="1"/>
  <c r="E547" i="1"/>
  <c r="F547" i="1" s="1"/>
  <c r="I547" i="1"/>
  <c r="J547" i="1"/>
  <c r="L547" i="1"/>
  <c r="E548" i="1"/>
  <c r="F548" i="1" s="1"/>
  <c r="G548" i="1" s="1"/>
  <c r="I548" i="1"/>
  <c r="J548" i="1"/>
  <c r="L548" i="1"/>
  <c r="E549" i="1"/>
  <c r="F549" i="1" s="1"/>
  <c r="I549" i="1"/>
  <c r="J549" i="1"/>
  <c r="L549" i="1"/>
  <c r="E550" i="1"/>
  <c r="F550" i="1" s="1"/>
  <c r="H550" i="1" s="1"/>
  <c r="I550" i="1"/>
  <c r="J550" i="1"/>
  <c r="L550" i="1"/>
  <c r="E551" i="1"/>
  <c r="F551" i="1" s="1"/>
  <c r="I551" i="1"/>
  <c r="J551" i="1"/>
  <c r="L551" i="1"/>
  <c r="E552" i="1"/>
  <c r="F552" i="1" s="1"/>
  <c r="H552" i="1"/>
  <c r="I552" i="1"/>
  <c r="J552" i="1"/>
  <c r="L552" i="1"/>
  <c r="E553" i="1"/>
  <c r="F553" i="1" s="1"/>
  <c r="G553" i="1" s="1"/>
  <c r="K553" i="1" s="1"/>
  <c r="I553" i="1"/>
  <c r="J553" i="1"/>
  <c r="L553" i="1"/>
  <c r="E554" i="1"/>
  <c r="F554" i="1" s="1"/>
  <c r="I554" i="1"/>
  <c r="J554" i="1"/>
  <c r="L554" i="1"/>
  <c r="E555" i="1"/>
  <c r="F555" i="1" s="1"/>
  <c r="I555" i="1"/>
  <c r="J555" i="1"/>
  <c r="L555" i="1"/>
  <c r="E556" i="1"/>
  <c r="F556" i="1" s="1"/>
  <c r="G556" i="1" s="1"/>
  <c r="I556" i="1"/>
  <c r="J556" i="1"/>
  <c r="L556" i="1"/>
  <c r="M556" i="1" s="1"/>
  <c r="E557" i="1"/>
  <c r="F557" i="1" s="1"/>
  <c r="H557" i="1" s="1"/>
  <c r="I557" i="1"/>
  <c r="J557" i="1"/>
  <c r="L557" i="1"/>
  <c r="E558" i="1"/>
  <c r="F558" i="1" s="1"/>
  <c r="H558" i="1"/>
  <c r="I558" i="1"/>
  <c r="J558" i="1"/>
  <c r="L558" i="1"/>
  <c r="M558" i="1" s="1"/>
  <c r="E559" i="1"/>
  <c r="F559" i="1" s="1"/>
  <c r="I559" i="1"/>
  <c r="J559" i="1"/>
  <c r="L559" i="1"/>
  <c r="E560" i="1"/>
  <c r="F560" i="1"/>
  <c r="G560" i="1" s="1"/>
  <c r="I560" i="1"/>
  <c r="J560" i="1"/>
  <c r="L560" i="1"/>
  <c r="E561" i="1"/>
  <c r="F561" i="1" s="1"/>
  <c r="I561" i="1"/>
  <c r="J561" i="1"/>
  <c r="L561" i="1"/>
  <c r="E562" i="1"/>
  <c r="F562" i="1" s="1"/>
  <c r="G562" i="1" s="1"/>
  <c r="I562" i="1"/>
  <c r="J562" i="1"/>
  <c r="L562" i="1"/>
  <c r="E563" i="1"/>
  <c r="F563" i="1" s="1"/>
  <c r="I563" i="1"/>
  <c r="J563" i="1"/>
  <c r="L563" i="1"/>
  <c r="G335" i="1"/>
  <c r="K335" i="1" s="1"/>
  <c r="M335" i="1" s="1"/>
  <c r="H412" i="1"/>
  <c r="K412" i="1" s="1"/>
  <c r="G412" i="1"/>
  <c r="G391" i="1"/>
  <c r="G198" i="1"/>
  <c r="H183" i="1"/>
  <c r="G66" i="1"/>
  <c r="G543" i="1"/>
  <c r="K17" i="1"/>
  <c r="K11" i="1"/>
  <c r="H39" i="6"/>
  <c r="M39" i="6"/>
  <c r="G39" i="6"/>
  <c r="F39" i="6"/>
  <c r="G40" i="6"/>
  <c r="G7" i="8"/>
  <c r="O25" i="3"/>
  <c r="G190" i="1"/>
  <c r="K190" i="1" s="1"/>
  <c r="H190" i="1"/>
  <c r="G154" i="1"/>
  <c r="K154" i="1" s="1"/>
  <c r="H154" i="1"/>
  <c r="H369" i="1"/>
  <c r="G369" i="1"/>
  <c r="N10" i="1"/>
  <c r="H94" i="1"/>
  <c r="K94" i="1" s="1"/>
  <c r="M94" i="1" s="1"/>
  <c r="G484" i="1"/>
  <c r="K484" i="1" s="1"/>
  <c r="H89" i="1"/>
  <c r="G50" i="1"/>
  <c r="K50" i="1" s="1"/>
  <c r="E39" i="6"/>
  <c r="H420" i="1"/>
  <c r="K420" i="1" s="1"/>
  <c r="G131" i="1"/>
  <c r="B12" i="11"/>
  <c r="H285" i="1"/>
  <c r="H42" i="1"/>
  <c r="I17" i="1"/>
  <c r="F40" i="6"/>
  <c r="F7" i="8"/>
  <c r="H175" i="1"/>
  <c r="K175" i="1" s="1"/>
  <c r="H139" i="1"/>
  <c r="D17" i="1"/>
  <c r="L17" i="1"/>
  <c r="I526" i="1"/>
  <c r="J526" i="1"/>
  <c r="I480" i="1"/>
  <c r="J480" i="1"/>
  <c r="I482" i="1"/>
  <c r="G436" i="1"/>
  <c r="J436" i="1"/>
  <c r="I436" i="1"/>
  <c r="J392" i="1"/>
  <c r="I392" i="1"/>
  <c r="G390" i="1"/>
  <c r="K390" i="1" s="1"/>
  <c r="I390" i="1"/>
  <c r="J390" i="1"/>
  <c r="J391" i="1"/>
  <c r="I391" i="1"/>
  <c r="J346" i="1"/>
  <c r="I11" i="1"/>
  <c r="J347" i="1"/>
  <c r="I347" i="1"/>
  <c r="G300" i="1"/>
  <c r="I300" i="1"/>
  <c r="J300" i="1"/>
  <c r="J302" i="1"/>
  <c r="I302" i="1"/>
  <c r="I257" i="1"/>
  <c r="J257" i="1"/>
  <c r="I256" i="1"/>
  <c r="J256" i="1"/>
  <c r="J255" i="1"/>
  <c r="I210" i="1"/>
  <c r="J210" i="1"/>
  <c r="J212" i="1"/>
  <c r="H212" i="1"/>
  <c r="J211" i="1"/>
  <c r="J166" i="1"/>
  <c r="J204" i="1" s="1"/>
  <c r="I166" i="1"/>
  <c r="J167" i="1"/>
  <c r="I167" i="1"/>
  <c r="G167" i="1"/>
  <c r="J165" i="1"/>
  <c r="I120" i="1"/>
  <c r="J120" i="1"/>
  <c r="I76" i="1"/>
  <c r="J76" i="1"/>
  <c r="J77" i="1"/>
  <c r="I77" i="1"/>
  <c r="J75" i="1"/>
  <c r="I75" i="1"/>
  <c r="I114" i="1" s="1"/>
  <c r="J32" i="1"/>
  <c r="I32" i="1"/>
  <c r="G98" i="1"/>
  <c r="G147" i="1"/>
  <c r="H147" i="1"/>
  <c r="H55" i="1"/>
  <c r="K55" i="1" s="1"/>
  <c r="G126" i="1"/>
  <c r="H126" i="1"/>
  <c r="H87" i="1"/>
  <c r="G87" i="1"/>
  <c r="G17" i="1"/>
  <c r="C56" i="11"/>
  <c r="C7" i="11" s="1"/>
  <c r="D54" i="11"/>
  <c r="E54" i="11" s="1"/>
  <c r="O17" i="8"/>
  <c r="G122" i="1"/>
  <c r="H122" i="1"/>
  <c r="H560" i="1"/>
  <c r="G552" i="1"/>
  <c r="G121" i="1"/>
  <c r="H121" i="1"/>
  <c r="H90" i="1"/>
  <c r="K90" i="1" s="1"/>
  <c r="M90" i="1" s="1"/>
  <c r="N15" i="1"/>
  <c r="F17" i="1"/>
  <c r="M45" i="6"/>
  <c r="M6" i="8"/>
  <c r="J39" i="6"/>
  <c r="G91" i="1"/>
  <c r="H91" i="1"/>
  <c r="G52" i="1"/>
  <c r="H52" i="1"/>
  <c r="G33" i="1"/>
  <c r="G82" i="1"/>
  <c r="H82" i="1"/>
  <c r="H407" i="1"/>
  <c r="G407" i="1"/>
  <c r="K407" i="1" s="1"/>
  <c r="H96" i="1"/>
  <c r="G53" i="1"/>
  <c r="H53" i="1"/>
  <c r="D50" i="11"/>
  <c r="D14" i="11" s="1"/>
  <c r="D6" i="8"/>
  <c r="D45" i="6"/>
  <c r="I39" i="6"/>
  <c r="I40" i="6" s="1"/>
  <c r="I7" i="8" s="1"/>
  <c r="M190" i="1"/>
  <c r="G210" i="1"/>
  <c r="H210" i="1"/>
  <c r="G124" i="1"/>
  <c r="K124" i="1"/>
  <c r="M124" i="1" s="1"/>
  <c r="H110" i="1"/>
  <c r="K110" i="1"/>
  <c r="G93" i="1"/>
  <c r="K93" i="1"/>
  <c r="G200" i="1"/>
  <c r="H200" i="1"/>
  <c r="K200" i="1" s="1"/>
  <c r="H59" i="1"/>
  <c r="G59" i="1"/>
  <c r="G448" i="1"/>
  <c r="K448" i="1" s="1"/>
  <c r="H366" i="1"/>
  <c r="H218" i="1"/>
  <c r="G54" i="1"/>
  <c r="G34" i="1"/>
  <c r="K34" i="1"/>
  <c r="G11" i="1"/>
  <c r="H300" i="1"/>
  <c r="H184" i="1"/>
  <c r="N39" i="6"/>
  <c r="N40" i="6"/>
  <c r="N7" i="8" s="1"/>
  <c r="N16" i="1"/>
  <c r="N14" i="1"/>
  <c r="L11" i="1"/>
  <c r="C23" i="6"/>
  <c r="C29" i="6"/>
  <c r="H30" i="1"/>
  <c r="G30" i="1"/>
  <c r="J31" i="1"/>
  <c r="J69" i="1" s="1"/>
  <c r="I31" i="1"/>
  <c r="J30" i="1"/>
  <c r="I30" i="1"/>
  <c r="K30" i="1" s="1"/>
  <c r="G442" i="1"/>
  <c r="H442" i="1"/>
  <c r="G422" i="1"/>
  <c r="G357" i="1"/>
  <c r="H357" i="1"/>
  <c r="H553" i="1"/>
  <c r="H493" i="1"/>
  <c r="G493" i="1"/>
  <c r="K493" i="1"/>
  <c r="G502" i="1"/>
  <c r="K502" i="1" s="1"/>
  <c r="G486" i="1"/>
  <c r="H486" i="1"/>
  <c r="G466" i="1"/>
  <c r="H466" i="1"/>
  <c r="H541" i="1"/>
  <c r="G511" i="1"/>
  <c r="H511" i="1"/>
  <c r="K511" i="1" s="1"/>
  <c r="G481" i="1"/>
  <c r="K481" i="1" s="1"/>
  <c r="H481" i="1"/>
  <c r="G379" i="1"/>
  <c r="K379" i="1" s="1"/>
  <c r="H379" i="1"/>
  <c r="G361" i="1"/>
  <c r="G358" i="1"/>
  <c r="H358" i="1"/>
  <c r="G334" i="1"/>
  <c r="K334" i="1"/>
  <c r="H325" i="1"/>
  <c r="H317" i="1"/>
  <c r="G317" i="1"/>
  <c r="G314" i="1"/>
  <c r="G232" i="1"/>
  <c r="H232" i="1"/>
  <c r="K232" i="1"/>
  <c r="G415" i="1"/>
  <c r="H415" i="1"/>
  <c r="G331" i="1"/>
  <c r="G256" i="1"/>
  <c r="G533" i="1"/>
  <c r="H533" i="1"/>
  <c r="G437" i="1"/>
  <c r="H402" i="1"/>
  <c r="G394" i="1"/>
  <c r="G368" i="1"/>
  <c r="K368" i="1"/>
  <c r="H275" i="1"/>
  <c r="G275" i="1"/>
  <c r="G261" i="1"/>
  <c r="K261" i="1" s="1"/>
  <c r="M261" i="1" s="1"/>
  <c r="H261" i="1"/>
  <c r="H259" i="1"/>
  <c r="G259" i="1"/>
  <c r="K259" i="1" s="1"/>
  <c r="G411" i="1"/>
  <c r="G530" i="1"/>
  <c r="H530" i="1"/>
  <c r="K530" i="1" s="1"/>
  <c r="H449" i="1"/>
  <c r="G445" i="1"/>
  <c r="H445" i="1"/>
  <c r="G409" i="1"/>
  <c r="K409" i="1" s="1"/>
  <c r="H377" i="1"/>
  <c r="G377" i="1"/>
  <c r="K377" i="1" s="1"/>
  <c r="H365" i="1"/>
  <c r="G350" i="1"/>
  <c r="G332" i="1"/>
  <c r="K332" i="1" s="1"/>
  <c r="H332" i="1"/>
  <c r="G323" i="1"/>
  <c r="H309" i="1"/>
  <c r="G304" i="1"/>
  <c r="H304" i="1"/>
  <c r="H301" i="1"/>
  <c r="G301" i="1"/>
  <c r="K301" i="1" s="1"/>
  <c r="H187" i="1"/>
  <c r="G187" i="1"/>
  <c r="K187" i="1" s="1"/>
  <c r="G185" i="1"/>
  <c r="G404" i="1"/>
  <c r="K404" i="1" s="1"/>
  <c r="H404" i="1"/>
  <c r="H352" i="1"/>
  <c r="G487" i="1"/>
  <c r="H487" i="1"/>
  <c r="G461" i="1"/>
  <c r="H461" i="1"/>
  <c r="H374" i="1"/>
  <c r="G362" i="1"/>
  <c r="H362" i="1"/>
  <c r="G359" i="1"/>
  <c r="K359" i="1" s="1"/>
  <c r="H359" i="1"/>
  <c r="F345" i="1"/>
  <c r="H281" i="1"/>
  <c r="G112" i="1"/>
  <c r="H112" i="1"/>
  <c r="G109" i="1"/>
  <c r="K109" i="1" s="1"/>
  <c r="H109" i="1"/>
  <c r="G337" i="1"/>
  <c r="H337" i="1"/>
  <c r="G555" i="1"/>
  <c r="K555" i="1" s="1"/>
  <c r="H555" i="1"/>
  <c r="G539" i="1"/>
  <c r="K539" i="1" s="1"/>
  <c r="H539" i="1"/>
  <c r="G518" i="1"/>
  <c r="H518" i="1"/>
  <c r="H509" i="1"/>
  <c r="K509" i="1"/>
  <c r="H421" i="1"/>
  <c r="K421" i="1" s="1"/>
  <c r="H417" i="1"/>
  <c r="G414" i="1"/>
  <c r="K414" i="1" s="1"/>
  <c r="H414" i="1"/>
  <c r="G403" i="1"/>
  <c r="H403" i="1"/>
  <c r="G395" i="1"/>
  <c r="G348" i="1"/>
  <c r="K348" i="1" s="1"/>
  <c r="H348" i="1"/>
  <c r="G307" i="1"/>
  <c r="K307" i="1" s="1"/>
  <c r="H307" i="1"/>
  <c r="G196" i="1"/>
  <c r="H196" i="1"/>
  <c r="H107" i="1"/>
  <c r="G38" i="1"/>
  <c r="G489" i="1"/>
  <c r="H489" i="1"/>
  <c r="G459" i="1"/>
  <c r="K560" i="1"/>
  <c r="H527" i="1"/>
  <c r="H501" i="1"/>
  <c r="K400" i="1"/>
  <c r="G381" i="1"/>
  <c r="H381" i="1"/>
  <c r="G378" i="1"/>
  <c r="H378" i="1"/>
  <c r="G324" i="1"/>
  <c r="K324" i="1" s="1"/>
  <c r="H319" i="1"/>
  <c r="K319" i="1" s="1"/>
  <c r="M319" i="1" s="1"/>
  <c r="G319" i="1"/>
  <c r="G268" i="1"/>
  <c r="K268" i="1" s="1"/>
  <c r="H268" i="1"/>
  <c r="H349" i="1"/>
  <c r="K349" i="1" s="1"/>
  <c r="G349" i="1"/>
  <c r="H178" i="1"/>
  <c r="K178" i="1" s="1"/>
  <c r="G178" i="1"/>
  <c r="K533" i="1"/>
  <c r="G527" i="1"/>
  <c r="K527" i="1" s="1"/>
  <c r="G497" i="1"/>
  <c r="K497" i="1" s="1"/>
  <c r="H497" i="1"/>
  <c r="G485" i="1"/>
  <c r="K485" i="1"/>
  <c r="H463" i="1"/>
  <c r="H443" i="1"/>
  <c r="G439" i="1"/>
  <c r="H411" i="1"/>
  <c r="G401" i="1"/>
  <c r="K401" i="1" s="1"/>
  <c r="G352" i="1"/>
  <c r="K352" i="1" s="1"/>
  <c r="G346" i="1"/>
  <c r="G289" i="1"/>
  <c r="H289" i="1"/>
  <c r="G276" i="1"/>
  <c r="H247" i="1"/>
  <c r="K247" i="1" s="1"/>
  <c r="G247" i="1"/>
  <c r="G244" i="1"/>
  <c r="H244" i="1"/>
  <c r="H215" i="1"/>
  <c r="H194" i="1"/>
  <c r="K194" i="1" s="1"/>
  <c r="G172" i="1"/>
  <c r="H172" i="1"/>
  <c r="H143" i="1"/>
  <c r="G143" i="1"/>
  <c r="K143" i="1" s="1"/>
  <c r="H92" i="1"/>
  <c r="K92" i="1" s="1"/>
  <c r="M92" i="1" s="1"/>
  <c r="G92" i="1"/>
  <c r="G60" i="1"/>
  <c r="H60" i="1"/>
  <c r="G558" i="1"/>
  <c r="K558" i="1"/>
  <c r="G550" i="1"/>
  <c r="G534" i="1"/>
  <c r="K534" i="1" s="1"/>
  <c r="G526" i="1"/>
  <c r="G490" i="1"/>
  <c r="K490" i="1" s="1"/>
  <c r="G482" i="1"/>
  <c r="K482" i="1" s="1"/>
  <c r="G462" i="1"/>
  <c r="K462" i="1" s="1"/>
  <c r="M462" i="1" s="1"/>
  <c r="G454" i="1"/>
  <c r="K454" i="1" s="1"/>
  <c r="G438" i="1"/>
  <c r="K438" i="1" s="1"/>
  <c r="G426" i="1"/>
  <c r="K426" i="1" s="1"/>
  <c r="G418" i="1"/>
  <c r="K418" i="1" s="1"/>
  <c r="G393" i="1"/>
  <c r="H390" i="1"/>
  <c r="G367" i="1"/>
  <c r="K367" i="1"/>
  <c r="G327" i="1"/>
  <c r="K327" i="1" s="1"/>
  <c r="G315" i="1"/>
  <c r="K315" i="1"/>
  <c r="H305" i="1"/>
  <c r="G266" i="1"/>
  <c r="H266" i="1"/>
  <c r="K266" i="1" s="1"/>
  <c r="G257" i="1"/>
  <c r="K257" i="1" s="1"/>
  <c r="H257" i="1"/>
  <c r="G201" i="1"/>
  <c r="K201" i="1" s="1"/>
  <c r="H201" i="1"/>
  <c r="G192" i="1"/>
  <c r="H192" i="1"/>
  <c r="K192" i="1" s="1"/>
  <c r="H179" i="1"/>
  <c r="K179" i="1"/>
  <c r="G136" i="1"/>
  <c r="K136" i="1" s="1"/>
  <c r="H136" i="1"/>
  <c r="K82" i="1"/>
  <c r="F36" i="1"/>
  <c r="H556" i="1"/>
  <c r="K556" i="1" s="1"/>
  <c r="H548" i="1"/>
  <c r="K548" i="1"/>
  <c r="H532" i="1"/>
  <c r="K532" i="1"/>
  <c r="H512" i="1"/>
  <c r="H504" i="1"/>
  <c r="H496" i="1"/>
  <c r="K496" i="1"/>
  <c r="H452" i="1"/>
  <c r="K452" i="1" s="1"/>
  <c r="H436" i="1"/>
  <c r="K436" i="1" s="1"/>
  <c r="H424" i="1"/>
  <c r="H416" i="1"/>
  <c r="K416" i="1" s="1"/>
  <c r="H408" i="1"/>
  <c r="K408" i="1"/>
  <c r="H382" i="1"/>
  <c r="K382" i="1" s="1"/>
  <c r="K366" i="1"/>
  <c r="H363" i="1"/>
  <c r="H360" i="1"/>
  <c r="K360" i="1" s="1"/>
  <c r="G329" i="1"/>
  <c r="H329" i="1"/>
  <c r="G312" i="1"/>
  <c r="H312" i="1"/>
  <c r="K312" i="1" s="1"/>
  <c r="H273" i="1"/>
  <c r="K273" i="1" s="1"/>
  <c r="G245" i="1"/>
  <c r="K245" i="1" s="1"/>
  <c r="H245" i="1"/>
  <c r="G241" i="1"/>
  <c r="H241" i="1"/>
  <c r="K241" i="1" s="1"/>
  <c r="G224" i="1"/>
  <c r="H224" i="1"/>
  <c r="K198" i="1"/>
  <c r="K183" i="1"/>
  <c r="M183" i="1" s="1"/>
  <c r="H151" i="1"/>
  <c r="G151" i="1"/>
  <c r="H120" i="1"/>
  <c r="G120" i="1"/>
  <c r="K120" i="1" s="1"/>
  <c r="G108" i="1"/>
  <c r="G68" i="1"/>
  <c r="K68" i="1" s="1"/>
  <c r="G65" i="1"/>
  <c r="K65" i="1" s="1"/>
  <c r="H65" i="1"/>
  <c r="H63" i="1"/>
  <c r="F525" i="1"/>
  <c r="H406" i="1"/>
  <c r="G405" i="1"/>
  <c r="K405" i="1"/>
  <c r="G322" i="1"/>
  <c r="G306" i="1"/>
  <c r="G290" i="1"/>
  <c r="G263" i="1"/>
  <c r="H263" i="1"/>
  <c r="G260" i="1"/>
  <c r="K260" i="1" s="1"/>
  <c r="H260" i="1"/>
  <c r="G258" i="1"/>
  <c r="H258" i="1"/>
  <c r="G231" i="1"/>
  <c r="G216" i="1"/>
  <c r="H216" i="1"/>
  <c r="H195" i="1"/>
  <c r="K195" i="1" s="1"/>
  <c r="G188" i="1"/>
  <c r="H188" i="1"/>
  <c r="G186" i="1"/>
  <c r="K186" i="1" s="1"/>
  <c r="H186" i="1"/>
  <c r="G144" i="1"/>
  <c r="G111" i="1"/>
  <c r="H106" i="1"/>
  <c r="G106" i="1"/>
  <c r="K106" i="1" s="1"/>
  <c r="K369" i="1"/>
  <c r="G318" i="1"/>
  <c r="K318" i="1"/>
  <c r="G302" i="1"/>
  <c r="K302" i="1" s="1"/>
  <c r="G288" i="1"/>
  <c r="H278" i="1"/>
  <c r="H248" i="1"/>
  <c r="G246" i="1"/>
  <c r="H246" i="1"/>
  <c r="G238" i="1"/>
  <c r="K238" i="1" s="1"/>
  <c r="M238" i="1" s="1"/>
  <c r="H238" i="1"/>
  <c r="F236" i="1"/>
  <c r="G222" i="1"/>
  <c r="H222" i="1"/>
  <c r="G220" i="1"/>
  <c r="H220" i="1"/>
  <c r="H180" i="1"/>
  <c r="G99" i="1"/>
  <c r="H99" i="1"/>
  <c r="K99" i="1" s="1"/>
  <c r="G86" i="1"/>
  <c r="H86" i="1"/>
  <c r="K86" i="1" s="1"/>
  <c r="G313" i="1"/>
  <c r="H313" i="1"/>
  <c r="G243" i="1"/>
  <c r="K243" i="1" s="1"/>
  <c r="H243" i="1"/>
  <c r="H202" i="1"/>
  <c r="H193" i="1"/>
  <c r="H171" i="1"/>
  <c r="G171" i="1"/>
  <c r="K171" i="1"/>
  <c r="G152" i="1"/>
  <c r="K152" i="1" s="1"/>
  <c r="H152" i="1"/>
  <c r="G135" i="1"/>
  <c r="H135" i="1"/>
  <c r="F127" i="1"/>
  <c r="G127" i="1" s="1"/>
  <c r="E159" i="1"/>
  <c r="H51" i="1"/>
  <c r="K51" i="1" s="1"/>
  <c r="G51" i="1"/>
  <c r="G47" i="1"/>
  <c r="K47" i="1" s="1"/>
  <c r="G293" i="1"/>
  <c r="K293" i="1" s="1"/>
  <c r="G270" i="1"/>
  <c r="K270" i="1"/>
  <c r="H219" i="1"/>
  <c r="K219" i="1" s="1"/>
  <c r="M219" i="1" s="1"/>
  <c r="G214" i="1"/>
  <c r="G203" i="1"/>
  <c r="K203" i="1" s="1"/>
  <c r="G197" i="1"/>
  <c r="K197" i="1" s="1"/>
  <c r="H197" i="1"/>
  <c r="G181" i="1"/>
  <c r="H181" i="1"/>
  <c r="K181" i="1" s="1"/>
  <c r="G133" i="1"/>
  <c r="K133" i="1" s="1"/>
  <c r="G129" i="1"/>
  <c r="K129" i="1" s="1"/>
  <c r="M129" i="1" s="1"/>
  <c r="H129" i="1"/>
  <c r="H64" i="1"/>
  <c r="G64" i="1"/>
  <c r="K64" i="1"/>
  <c r="G61" i="1"/>
  <c r="H61" i="1"/>
  <c r="D46" i="11"/>
  <c r="E46" i="11" s="1"/>
  <c r="H286" i="1"/>
  <c r="K286" i="1" s="1"/>
  <c r="H265" i="1"/>
  <c r="K265" i="1" s="1"/>
  <c r="H264" i="1"/>
  <c r="H230" i="1"/>
  <c r="K230" i="1" s="1"/>
  <c r="H229" i="1"/>
  <c r="K229" i="1"/>
  <c r="H228" i="1"/>
  <c r="K228" i="1"/>
  <c r="M228" i="1" s="1"/>
  <c r="H227" i="1"/>
  <c r="K227" i="1" s="1"/>
  <c r="H217" i="1"/>
  <c r="K217" i="1" s="1"/>
  <c r="K184" i="1"/>
  <c r="H48" i="1"/>
  <c r="K48" i="1" s="1"/>
  <c r="H40" i="1"/>
  <c r="F49" i="11"/>
  <c r="G49" i="11" s="1"/>
  <c r="H49" i="11" s="1"/>
  <c r="H50" i="11" s="1"/>
  <c r="H14" i="11" s="1"/>
  <c r="E50" i="11"/>
  <c r="E14" i="11" s="1"/>
  <c r="H284" i="1"/>
  <c r="K284" i="1"/>
  <c r="G239" i="1"/>
  <c r="K239" i="1"/>
  <c r="E204" i="1"/>
  <c r="G173" i="1"/>
  <c r="K173" i="1" s="1"/>
  <c r="H173" i="1"/>
  <c r="G165" i="1"/>
  <c r="H165" i="1"/>
  <c r="G153" i="1"/>
  <c r="H153" i="1"/>
  <c r="G145" i="1"/>
  <c r="H145" i="1"/>
  <c r="K145" i="1" s="1"/>
  <c r="G137" i="1"/>
  <c r="H137" i="1"/>
  <c r="G101" i="1"/>
  <c r="H101" i="1"/>
  <c r="H79" i="1"/>
  <c r="G75" i="1"/>
  <c r="G62" i="1"/>
  <c r="H62" i="1"/>
  <c r="G45" i="1"/>
  <c r="K45" i="1" s="1"/>
  <c r="M45" i="1" s="1"/>
  <c r="G41" i="1"/>
  <c r="K41" i="1" s="1"/>
  <c r="F11" i="1"/>
  <c r="G240" i="1"/>
  <c r="H240" i="1"/>
  <c r="G176" i="1"/>
  <c r="K176" i="1"/>
  <c r="G168" i="1"/>
  <c r="K168" i="1"/>
  <c r="G156" i="1"/>
  <c r="K156" i="1"/>
  <c r="M156" i="1" s="1"/>
  <c r="G140" i="1"/>
  <c r="K140" i="1" s="1"/>
  <c r="G130" i="1"/>
  <c r="K130" i="1" s="1"/>
  <c r="M130" i="1" s="1"/>
  <c r="H130" i="1"/>
  <c r="H105" i="1"/>
  <c r="K105" i="1" s="1"/>
  <c r="G88" i="1"/>
  <c r="H88" i="1"/>
  <c r="K88" i="1" s="1"/>
  <c r="H76" i="1"/>
  <c r="G76" i="1"/>
  <c r="G49" i="1"/>
  <c r="H49" i="1"/>
  <c r="M11" i="1"/>
  <c r="E11" i="1"/>
  <c r="G189" i="1"/>
  <c r="H189" i="1"/>
  <c r="K189" i="1" s="1"/>
  <c r="H177" i="1"/>
  <c r="K177" i="1" s="1"/>
  <c r="M177" i="1" s="1"/>
  <c r="H170" i="1"/>
  <c r="K170" i="1" s="1"/>
  <c r="H169" i="1"/>
  <c r="K169" i="1" s="1"/>
  <c r="H158" i="1"/>
  <c r="K158" i="1" s="1"/>
  <c r="H157" i="1"/>
  <c r="K157" i="1" s="1"/>
  <c r="H150" i="1"/>
  <c r="K150" i="1" s="1"/>
  <c r="H149" i="1"/>
  <c r="K149" i="1"/>
  <c r="H142" i="1"/>
  <c r="K142" i="1" s="1"/>
  <c r="H141" i="1"/>
  <c r="K141" i="1" s="1"/>
  <c r="G85" i="1"/>
  <c r="K85" i="1" s="1"/>
  <c r="G80" i="1"/>
  <c r="K80" i="1"/>
  <c r="E114" i="1"/>
  <c r="H67" i="1"/>
  <c r="G67" i="1"/>
  <c r="K67" i="1" s="1"/>
  <c r="M67" i="1" s="1"/>
  <c r="G46" i="1"/>
  <c r="K46" i="1" s="1"/>
  <c r="M46" i="1" s="1"/>
  <c r="H43" i="1"/>
  <c r="K43" i="1"/>
  <c r="M43" i="1" s="1"/>
  <c r="K81" i="1"/>
  <c r="M81" i="1" s="1"/>
  <c r="M17" i="1"/>
  <c r="E17" i="1"/>
  <c r="K89" i="1"/>
  <c r="M89" i="1"/>
  <c r="H56" i="1"/>
  <c r="K56" i="1" s="1"/>
  <c r="H32" i="1"/>
  <c r="K32" i="1" s="1"/>
  <c r="J11" i="1"/>
  <c r="B11" i="1"/>
  <c r="H128" i="1"/>
  <c r="K128" i="1" s="1"/>
  <c r="H100" i="1"/>
  <c r="J17" i="1"/>
  <c r="B17" i="1"/>
  <c r="K125" i="1"/>
  <c r="M125" i="1" s="1"/>
  <c r="G35" i="1"/>
  <c r="B67" i="11"/>
  <c r="B24" i="11" s="1"/>
  <c r="C34" i="11"/>
  <c r="C35" i="11" s="1"/>
  <c r="C20" i="11" s="1"/>
  <c r="O15" i="13"/>
  <c r="O10" i="3"/>
  <c r="O13" i="3"/>
  <c r="E44" i="6"/>
  <c r="D11" i="8"/>
  <c r="D12" i="8"/>
  <c r="J45" i="6"/>
  <c r="I6" i="8"/>
  <c r="I45" i="6"/>
  <c r="J6" i="8"/>
  <c r="H6" i="8"/>
  <c r="O9" i="3"/>
  <c r="O6" i="8" s="1"/>
  <c r="G6" i="8"/>
  <c r="G45" i="6"/>
  <c r="E6" i="8"/>
  <c r="N6" i="8"/>
  <c r="N45" i="6"/>
  <c r="F45" i="6"/>
  <c r="C6" i="8"/>
  <c r="L45" i="6"/>
  <c r="L39" i="6"/>
  <c r="D39" i="6"/>
  <c r="K39" i="6"/>
  <c r="C39" i="6"/>
  <c r="C40" i="6"/>
  <c r="C7" i="8" s="1"/>
  <c r="O7" i="8" s="1"/>
  <c r="C12" i="8"/>
  <c r="C46" i="6"/>
  <c r="D43" i="6" s="1"/>
  <c r="D46" i="6" s="1"/>
  <c r="D49" i="6"/>
  <c r="D51" i="6"/>
  <c r="D22" i="6" s="1"/>
  <c r="J339" i="1"/>
  <c r="K275" i="1"/>
  <c r="K337" i="1"/>
  <c r="K212" i="1"/>
  <c r="K518" i="1"/>
  <c r="I294" i="1"/>
  <c r="K151" i="1"/>
  <c r="K108" i="1"/>
  <c r="H40" i="6"/>
  <c r="H7" i="8"/>
  <c r="K126" i="1"/>
  <c r="K489" i="1"/>
  <c r="K391" i="1"/>
  <c r="K96" i="1"/>
  <c r="K87" i="1"/>
  <c r="K300" i="1"/>
  <c r="K220" i="1"/>
  <c r="K526" i="1"/>
  <c r="K541" i="1"/>
  <c r="K135" i="1"/>
  <c r="K422" i="1"/>
  <c r="K210" i="1"/>
  <c r="K52" i="1"/>
  <c r="J40" i="6"/>
  <c r="J7" i="8" s="1"/>
  <c r="B20" i="1"/>
  <c r="N20" i="1" s="1"/>
  <c r="K122" i="1"/>
  <c r="K167" i="1"/>
  <c r="J525" i="1"/>
  <c r="J564" i="1" s="1"/>
  <c r="I525" i="1"/>
  <c r="I345" i="1"/>
  <c r="J345" i="1"/>
  <c r="K222" i="1"/>
  <c r="K362" i="1"/>
  <c r="N17" i="1"/>
  <c r="K188" i="1"/>
  <c r="K62" i="1"/>
  <c r="K60" i="1"/>
  <c r="K196" i="1"/>
  <c r="K487" i="1"/>
  <c r="K411" i="1"/>
  <c r="D40" i="6"/>
  <c r="D7" i="8" s="1"/>
  <c r="K244" i="1"/>
  <c r="K459" i="1"/>
  <c r="K185" i="1"/>
  <c r="K91" i="1"/>
  <c r="K112" i="1"/>
  <c r="K331" i="1"/>
  <c r="M331" i="1" s="1"/>
  <c r="K486" i="1"/>
  <c r="K40" i="6"/>
  <c r="K7" i="8"/>
  <c r="K378" i="1"/>
  <c r="K350" i="1"/>
  <c r="I69" i="1"/>
  <c r="K216" i="1"/>
  <c r="K329" i="1"/>
  <c r="M329" i="1" s="1"/>
  <c r="L40" i="6"/>
  <c r="L7" i="8" s="1"/>
  <c r="M40" i="6"/>
  <c r="M7" i="8"/>
  <c r="K137" i="1"/>
  <c r="G236" i="1"/>
  <c r="H236" i="1"/>
  <c r="K236" i="1" s="1"/>
  <c r="G525" i="1"/>
  <c r="H525" i="1"/>
  <c r="F50" i="11"/>
  <c r="F14" i="11" s="1"/>
  <c r="E11" i="8"/>
  <c r="E12" i="8"/>
  <c r="F44" i="6"/>
  <c r="G44" i="6" s="1"/>
  <c r="G36" i="1"/>
  <c r="H36" i="1"/>
  <c r="K36" i="1" s="1"/>
  <c r="K445" i="1"/>
  <c r="D23" i="6"/>
  <c r="D29" i="6"/>
  <c r="E49" i="6"/>
  <c r="E51" i="6"/>
  <c r="E40" i="6"/>
  <c r="E7" i="8"/>
  <c r="K153" i="1"/>
  <c r="F11" i="8"/>
  <c r="F12" i="8" s="1"/>
  <c r="M23" i="1"/>
  <c r="N19" i="3" s="1"/>
  <c r="N21" i="3" s="1"/>
  <c r="L525" i="1"/>
  <c r="L526" i="1"/>
  <c r="L527" i="1"/>
  <c r="L480" i="1"/>
  <c r="L481" i="1"/>
  <c r="L482" i="1"/>
  <c r="M482" i="1" s="1"/>
  <c r="I23" i="1"/>
  <c r="J19" i="3" s="1"/>
  <c r="J21" i="3" s="1"/>
  <c r="J23" i="1"/>
  <c r="K19" i="3" s="1"/>
  <c r="K21" i="3" s="1"/>
  <c r="L345" i="1"/>
  <c r="L346" i="1"/>
  <c r="L347" i="1"/>
  <c r="L390" i="1"/>
  <c r="L391" i="1"/>
  <c r="L392" i="1"/>
  <c r="L435" i="1"/>
  <c r="L436" i="1"/>
  <c r="L437" i="1"/>
  <c r="E23" i="1"/>
  <c r="F19" i="3" s="1"/>
  <c r="F21" i="3" s="1"/>
  <c r="F23" i="1"/>
  <c r="G19" i="3" s="1"/>
  <c r="G23" i="1"/>
  <c r="H19" i="3"/>
  <c r="H21" i="3" s="1"/>
  <c r="L120" i="1"/>
  <c r="L121" i="1"/>
  <c r="L122" i="1"/>
  <c r="M122" i="1" s="1"/>
  <c r="L165" i="1"/>
  <c r="L166" i="1"/>
  <c r="L167" i="1"/>
  <c r="L210" i="1"/>
  <c r="L211" i="1"/>
  <c r="L212" i="1"/>
  <c r="M212" i="1" s="1"/>
  <c r="L255" i="1"/>
  <c r="L256" i="1"/>
  <c r="M256" i="1" s="1"/>
  <c r="L257" i="1"/>
  <c r="L300" i="1"/>
  <c r="L301" i="1"/>
  <c r="L302" i="1"/>
  <c r="C23" i="1"/>
  <c r="D19" i="3" s="1"/>
  <c r="D21" i="3" s="1"/>
  <c r="L75" i="1"/>
  <c r="L76" i="1"/>
  <c r="L77" i="1"/>
  <c r="L31" i="1"/>
  <c r="L32" i="1"/>
  <c r="L30" i="1"/>
  <c r="D66" i="11" l="1"/>
  <c r="D16" i="11" s="1"/>
  <c r="E65" i="11"/>
  <c r="F65" i="11" s="1"/>
  <c r="F66" i="11" s="1"/>
  <c r="M185" i="1"/>
  <c r="M85" i="1"/>
  <c r="B13" i="11"/>
  <c r="M52" i="1"/>
  <c r="M87" i="1"/>
  <c r="D38" i="11"/>
  <c r="M216" i="1"/>
  <c r="C12" i="11"/>
  <c r="M195" i="1"/>
  <c r="M62" i="1"/>
  <c r="M135" i="1"/>
  <c r="M152" i="1"/>
  <c r="E66" i="11"/>
  <c r="E16" i="11" s="1"/>
  <c r="M265" i="1"/>
  <c r="M82" i="1"/>
  <c r="M111" i="1"/>
  <c r="M150" i="1"/>
  <c r="M48" i="1"/>
  <c r="C58" i="11"/>
  <c r="C15" i="11" s="1"/>
  <c r="M105" i="1"/>
  <c r="M171" i="1"/>
  <c r="M359" i="1"/>
  <c r="D62" i="11"/>
  <c r="E62" i="11" s="1"/>
  <c r="F62" i="11" s="1"/>
  <c r="M247" i="1"/>
  <c r="M268" i="1"/>
  <c r="M259" i="1"/>
  <c r="M334" i="1"/>
  <c r="M411" i="1"/>
  <c r="M149" i="1"/>
  <c r="M189" i="1"/>
  <c r="M88" i="1"/>
  <c r="M168" i="1"/>
  <c r="M173" i="1"/>
  <c r="M194" i="1"/>
  <c r="M414" i="1"/>
  <c r="M187" i="1"/>
  <c r="E64" i="11"/>
  <c r="E67" i="11" s="1"/>
  <c r="E24" i="11" s="1"/>
  <c r="M153" i="1"/>
  <c r="M36" i="1"/>
  <c r="M128" i="1"/>
  <c r="M436" i="1"/>
  <c r="M426" i="1"/>
  <c r="M38" i="1"/>
  <c r="B59" i="11"/>
  <c r="B23" i="11" s="1"/>
  <c r="M112" i="1"/>
  <c r="M186" i="1"/>
  <c r="M367" i="1"/>
  <c r="M178" i="1"/>
  <c r="O8" i="3"/>
  <c r="L21" i="3"/>
  <c r="M407" i="1"/>
  <c r="M486" i="1"/>
  <c r="M140" i="1"/>
  <c r="M86" i="1"/>
  <c r="O18" i="3"/>
  <c r="O16" i="3"/>
  <c r="O15" i="3"/>
  <c r="O14" i="3"/>
  <c r="O12" i="3"/>
  <c r="M351" i="1"/>
  <c r="M224" i="1"/>
  <c r="O20" i="3"/>
  <c r="O17" i="3"/>
  <c r="O11" i="3"/>
  <c r="M369" i="1"/>
  <c r="M548" i="1"/>
  <c r="M176" i="1"/>
  <c r="M106" i="1"/>
  <c r="M484" i="1"/>
  <c r="M553" i="1"/>
  <c r="C13" i="6"/>
  <c r="M360" i="1"/>
  <c r="M266" i="1"/>
  <c r="M196" i="1"/>
  <c r="M151" i="1"/>
  <c r="M91" i="1"/>
  <c r="M60" i="1"/>
  <c r="M422" i="1"/>
  <c r="M184" i="1"/>
  <c r="M245" i="1"/>
  <c r="M192" i="1"/>
  <c r="K6" i="8"/>
  <c r="M412" i="1"/>
  <c r="M231" i="1"/>
  <c r="G316" i="1"/>
  <c r="H316" i="1"/>
  <c r="K316" i="1"/>
  <c r="M316" i="1" s="1"/>
  <c r="G269" i="1"/>
  <c r="H269" i="1"/>
  <c r="K269" i="1"/>
  <c r="H37" i="1"/>
  <c r="G37" i="1"/>
  <c r="M525" i="1"/>
  <c r="G460" i="1"/>
  <c r="H460" i="1"/>
  <c r="K321" i="1"/>
  <c r="M321" i="1" s="1"/>
  <c r="H221" i="1"/>
  <c r="G221" i="1"/>
  <c r="K221" i="1" s="1"/>
  <c r="H148" i="1"/>
  <c r="G148" i="1"/>
  <c r="K148" i="1" s="1"/>
  <c r="M148" i="1" s="1"/>
  <c r="G84" i="1"/>
  <c r="K84" i="1" s="1"/>
  <c r="M84" i="1" s="1"/>
  <c r="H84" i="1"/>
  <c r="G563" i="1"/>
  <c r="H563" i="1"/>
  <c r="K563" i="1"/>
  <c r="M563" i="1" s="1"/>
  <c r="H373" i="1"/>
  <c r="G373" i="1"/>
  <c r="K373" i="1" s="1"/>
  <c r="M373" i="1" s="1"/>
  <c r="K326" i="1"/>
  <c r="M326" i="1" s="1"/>
  <c r="G213" i="1"/>
  <c r="K213" i="1" s="1"/>
  <c r="M213" i="1" s="1"/>
  <c r="H213" i="1"/>
  <c r="G44" i="1"/>
  <c r="K44" i="1" s="1"/>
  <c r="M44" i="1" s="1"/>
  <c r="H44" i="1"/>
  <c r="H495" i="1"/>
  <c r="G495" i="1"/>
  <c r="K495" i="1"/>
  <c r="M495" i="1" s="1"/>
  <c r="G226" i="1"/>
  <c r="H226" i="1"/>
  <c r="K226" i="1"/>
  <c r="M226" i="1" s="1"/>
  <c r="H97" i="1"/>
  <c r="K97" i="1" s="1"/>
  <c r="M97" i="1" s="1"/>
  <c r="G97" i="1"/>
  <c r="G498" i="1"/>
  <c r="K498" i="1"/>
  <c r="M498" i="1" s="1"/>
  <c r="H498" i="1"/>
  <c r="H376" i="1"/>
  <c r="G376" i="1"/>
  <c r="K376" i="1" s="1"/>
  <c r="M376" i="1" s="1"/>
  <c r="G356" i="1"/>
  <c r="H356" i="1"/>
  <c r="K356" i="1"/>
  <c r="M356" i="1" s="1"/>
  <c r="H311" i="1"/>
  <c r="G311" i="1"/>
  <c r="G134" i="1"/>
  <c r="H134" i="1"/>
  <c r="K134" i="1" s="1"/>
  <c r="M134" i="1" s="1"/>
  <c r="H132" i="1"/>
  <c r="F159" i="1"/>
  <c r="G132" i="1"/>
  <c r="K132" i="1" s="1"/>
  <c r="M132" i="1" s="1"/>
  <c r="K525" i="1"/>
  <c r="G425" i="1"/>
  <c r="K425" i="1" s="1"/>
  <c r="M425" i="1" s="1"/>
  <c r="H425" i="1"/>
  <c r="G235" i="1"/>
  <c r="H235" i="1"/>
  <c r="F114" i="1"/>
  <c r="G441" i="1"/>
  <c r="H441" i="1"/>
  <c r="K441" i="1" s="1"/>
  <c r="M441" i="1" s="1"/>
  <c r="G211" i="1"/>
  <c r="H211" i="1"/>
  <c r="N8" i="1"/>
  <c r="H11" i="1"/>
  <c r="M30" i="1"/>
  <c r="D23" i="1"/>
  <c r="E19" i="3" s="1"/>
  <c r="E21" i="3" s="1"/>
  <c r="M390" i="1"/>
  <c r="K35" i="1"/>
  <c r="M35" i="1" s="1"/>
  <c r="K467" i="1"/>
  <c r="M467" i="1" s="1"/>
  <c r="K75" i="1"/>
  <c r="M75" i="1" s="1"/>
  <c r="K323" i="1"/>
  <c r="M323" i="1" s="1"/>
  <c r="M227" i="1"/>
  <c r="K264" i="1"/>
  <c r="M264" i="1" s="1"/>
  <c r="M133" i="1"/>
  <c r="K313" i="1"/>
  <c r="M313" i="1" s="1"/>
  <c r="G180" i="1"/>
  <c r="K180" i="1" s="1"/>
  <c r="K246" i="1"/>
  <c r="M246" i="1" s="1"/>
  <c r="K263" i="1"/>
  <c r="M263" i="1" s="1"/>
  <c r="K363" i="1"/>
  <c r="G305" i="1"/>
  <c r="K305" i="1" s="1"/>
  <c r="M305" i="1" s="1"/>
  <c r="K215" i="1"/>
  <c r="K276" i="1"/>
  <c r="M276" i="1" s="1"/>
  <c r="K463" i="1"/>
  <c r="M463" i="1" s="1"/>
  <c r="H458" i="1"/>
  <c r="K458" i="1" s="1"/>
  <c r="M458" i="1" s="1"/>
  <c r="G365" i="1"/>
  <c r="K365" i="1" s="1"/>
  <c r="M365" i="1" s="1"/>
  <c r="H469" i="1"/>
  <c r="K469" i="1" s="1"/>
  <c r="M469" i="1" s="1"/>
  <c r="K325" i="1"/>
  <c r="K59" i="1"/>
  <c r="H508" i="1"/>
  <c r="K508" i="1" s="1"/>
  <c r="M508" i="1" s="1"/>
  <c r="M562" i="1"/>
  <c r="M560" i="1"/>
  <c r="M513" i="1"/>
  <c r="M470" i="1"/>
  <c r="G396" i="1"/>
  <c r="H396" i="1"/>
  <c r="M54" i="1"/>
  <c r="J474" i="1"/>
  <c r="H326" i="1"/>
  <c r="H292" i="1"/>
  <c r="K292" i="1" s="1"/>
  <c r="M292" i="1" s="1"/>
  <c r="G237" i="1"/>
  <c r="H237" i="1"/>
  <c r="H279" i="1"/>
  <c r="G279" i="1"/>
  <c r="K279" i="1" s="1"/>
  <c r="M279" i="1" s="1"/>
  <c r="H58" i="1"/>
  <c r="K58" i="1" s="1"/>
  <c r="M58" i="1" s="1"/>
  <c r="K54" i="1"/>
  <c r="M120" i="1"/>
  <c r="K394" i="1"/>
  <c r="B23" i="1"/>
  <c r="G480" i="1"/>
  <c r="K480" i="1" s="1"/>
  <c r="K374" i="1"/>
  <c r="M374" i="1" s="1"/>
  <c r="G547" i="1"/>
  <c r="K547" i="1" s="1"/>
  <c r="M547" i="1" s="1"/>
  <c r="H547" i="1"/>
  <c r="M541" i="1"/>
  <c r="M229" i="1"/>
  <c r="K306" i="1"/>
  <c r="H383" i="1"/>
  <c r="K383" i="1" s="1"/>
  <c r="E69" i="1"/>
  <c r="G471" i="1"/>
  <c r="H354" i="1"/>
  <c r="G417" i="1"/>
  <c r="K417" i="1" s="1"/>
  <c r="M417" i="1" s="1"/>
  <c r="G281" i="1"/>
  <c r="K281" i="1" s="1"/>
  <c r="M281" i="1" s="1"/>
  <c r="H494" i="1"/>
  <c r="K494" i="1" s="1"/>
  <c r="M494" i="1" s="1"/>
  <c r="G517" i="1"/>
  <c r="K517" i="1" s="1"/>
  <c r="N21" i="1"/>
  <c r="K147" i="1"/>
  <c r="M147" i="1" s="1"/>
  <c r="K543" i="1"/>
  <c r="M543" i="1" s="1"/>
  <c r="M518" i="1"/>
  <c r="G455" i="1"/>
  <c r="K455" i="1" s="1"/>
  <c r="M455" i="1" s="1"/>
  <c r="H455" i="1"/>
  <c r="H440" i="1"/>
  <c r="G440" i="1"/>
  <c r="H397" i="1"/>
  <c r="G397" i="1"/>
  <c r="K397" i="1" s="1"/>
  <c r="M397" i="1" s="1"/>
  <c r="G370" i="1"/>
  <c r="H370" i="1"/>
  <c r="K370" i="1" s="1"/>
  <c r="M370" i="1" s="1"/>
  <c r="G272" i="1"/>
  <c r="K272" i="1" s="1"/>
  <c r="H272" i="1"/>
  <c r="M232" i="1"/>
  <c r="G155" i="1"/>
  <c r="H155" i="1"/>
  <c r="K155" i="1" s="1"/>
  <c r="G31" i="1"/>
  <c r="K31" i="1" s="1"/>
  <c r="M31" i="1" s="1"/>
  <c r="H31" i="1"/>
  <c r="H467" i="1"/>
  <c r="K501" i="1"/>
  <c r="K193" i="1"/>
  <c r="H544" i="1"/>
  <c r="M210" i="1"/>
  <c r="H127" i="1"/>
  <c r="K127" i="1" s="1"/>
  <c r="M127" i="1" s="1"/>
  <c r="J384" i="1"/>
  <c r="L69" i="1"/>
  <c r="B24" i="1" s="1"/>
  <c r="C24" i="3" s="1"/>
  <c r="M167" i="1"/>
  <c r="K392" i="1"/>
  <c r="M392" i="1" s="1"/>
  <c r="K40" i="1"/>
  <c r="M40" i="1" s="1"/>
  <c r="H287" i="1"/>
  <c r="K287" i="1" s="1"/>
  <c r="M287" i="1" s="1"/>
  <c r="G267" i="1"/>
  <c r="K267" i="1" s="1"/>
  <c r="M267" i="1" s="1"/>
  <c r="F69" i="1"/>
  <c r="H321" i="1"/>
  <c r="G392" i="1"/>
  <c r="G506" i="1"/>
  <c r="K506" i="1" s="1"/>
  <c r="M506" i="1" s="1"/>
  <c r="G310" i="1"/>
  <c r="K310" i="1" s="1"/>
  <c r="G303" i="1"/>
  <c r="K303" i="1" s="1"/>
  <c r="G354" i="1"/>
  <c r="K354" i="1" s="1"/>
  <c r="M354" i="1" s="1"/>
  <c r="H102" i="1"/>
  <c r="K102" i="1" s="1"/>
  <c r="M102" i="1" s="1"/>
  <c r="E384" i="1"/>
  <c r="H413" i="1"/>
  <c r="K413" i="1" s="1"/>
  <c r="M413" i="1" s="1"/>
  <c r="K358" i="1"/>
  <c r="M358" i="1" s="1"/>
  <c r="H83" i="1"/>
  <c r="K83" i="1" s="1"/>
  <c r="M83" i="1" s="1"/>
  <c r="H233" i="1"/>
  <c r="K233" i="1" s="1"/>
  <c r="M233" i="1" s="1"/>
  <c r="I564" i="1"/>
  <c r="K550" i="1"/>
  <c r="M550" i="1" s="1"/>
  <c r="G451" i="1"/>
  <c r="K451" i="1" s="1"/>
  <c r="M451" i="1" s="1"/>
  <c r="H451" i="1"/>
  <c r="G435" i="1"/>
  <c r="H435" i="1"/>
  <c r="M408" i="1"/>
  <c r="K402" i="1"/>
  <c r="H333" i="1"/>
  <c r="G333" i="1"/>
  <c r="K333" i="1" s="1"/>
  <c r="M333" i="1" s="1"/>
  <c r="G320" i="1"/>
  <c r="K320" i="1" s="1"/>
  <c r="H320" i="1"/>
  <c r="G308" i="1"/>
  <c r="H308" i="1"/>
  <c r="K218" i="1"/>
  <c r="K174" i="1"/>
  <c r="M126" i="1"/>
  <c r="K77" i="1"/>
  <c r="M77" i="1" s="1"/>
  <c r="K353" i="1"/>
  <c r="K544" i="1"/>
  <c r="K61" i="1"/>
  <c r="M61" i="1" s="1"/>
  <c r="K512" i="1"/>
  <c r="H492" i="1"/>
  <c r="K492" i="1" s="1"/>
  <c r="M492" i="1" s="1"/>
  <c r="G492" i="1"/>
  <c r="M416" i="1"/>
  <c r="H274" i="1"/>
  <c r="G274" i="1"/>
  <c r="K274" i="1" s="1"/>
  <c r="M274" i="1" s="1"/>
  <c r="K346" i="1"/>
  <c r="M346" i="1" s="1"/>
  <c r="M286" i="1"/>
  <c r="M301" i="1"/>
  <c r="I384" i="1"/>
  <c r="K100" i="1"/>
  <c r="M527" i="1"/>
  <c r="K471" i="1"/>
  <c r="M471" i="1" s="1"/>
  <c r="K76" i="1"/>
  <c r="M76" i="1" s="1"/>
  <c r="K79" i="1"/>
  <c r="M79" i="1" s="1"/>
  <c r="K283" i="1"/>
  <c r="M283" i="1" s="1"/>
  <c r="H104" i="1"/>
  <c r="K104" i="1" s="1"/>
  <c r="M104" i="1" s="1"/>
  <c r="G330" i="1"/>
  <c r="K330" i="1" s="1"/>
  <c r="M330" i="1" s="1"/>
  <c r="H468" i="1"/>
  <c r="K468" i="1" s="1"/>
  <c r="M468" i="1" s="1"/>
  <c r="G321" i="1"/>
  <c r="G470" i="1"/>
  <c r="K470" i="1" s="1"/>
  <c r="G514" i="1"/>
  <c r="K514" i="1" s="1"/>
  <c r="H472" i="1"/>
  <c r="K472" i="1" s="1"/>
  <c r="M472" i="1" s="1"/>
  <c r="K535" i="1"/>
  <c r="M535" i="1" s="1"/>
  <c r="H450" i="1"/>
  <c r="K450" i="1" s="1"/>
  <c r="M450" i="1" s="1"/>
  <c r="G353" i="1"/>
  <c r="H182" i="1"/>
  <c r="K182" i="1" s="1"/>
  <c r="M182" i="1" s="1"/>
  <c r="H380" i="1"/>
  <c r="G380" i="1"/>
  <c r="G347" i="1"/>
  <c r="H347" i="1"/>
  <c r="M188" i="1"/>
  <c r="G39" i="1"/>
  <c r="H39" i="1"/>
  <c r="M481" i="1"/>
  <c r="M302" i="1"/>
  <c r="M257" i="1"/>
  <c r="M526" i="1"/>
  <c r="K240" i="1"/>
  <c r="G283" i="1"/>
  <c r="K278" i="1"/>
  <c r="M278" i="1" s="1"/>
  <c r="G338" i="1"/>
  <c r="K338" i="1" s="1"/>
  <c r="M338" i="1" s="1"/>
  <c r="G419" i="1"/>
  <c r="K419" i="1" s="1"/>
  <c r="M419" i="1" s="1"/>
  <c r="M555" i="1"/>
  <c r="H535" i="1"/>
  <c r="H447" i="1"/>
  <c r="G447" i="1"/>
  <c r="K443" i="1"/>
  <c r="H371" i="1"/>
  <c r="K371" i="1" s="1"/>
  <c r="M371" i="1" s="1"/>
  <c r="H291" i="1"/>
  <c r="G291" i="1"/>
  <c r="M315" i="1"/>
  <c r="K288" i="1"/>
  <c r="M288" i="1" s="1"/>
  <c r="M273" i="1"/>
  <c r="M239" i="1"/>
  <c r="M80" i="1"/>
  <c r="K66" i="1"/>
  <c r="M66" i="1" s="1"/>
  <c r="M539" i="1"/>
  <c r="K504" i="1"/>
  <c r="M504" i="1" s="1"/>
  <c r="M459" i="1"/>
  <c r="K449" i="1"/>
  <c r="M443" i="1"/>
  <c r="M353" i="1"/>
  <c r="M318" i="1"/>
  <c r="M201" i="1"/>
  <c r="J159" i="1"/>
  <c r="H538" i="1"/>
  <c r="K395" i="1"/>
  <c r="M395" i="1" s="1"/>
  <c r="H562" i="1"/>
  <c r="K562" i="1" s="1"/>
  <c r="K98" i="1"/>
  <c r="M98" i="1" s="1"/>
  <c r="K131" i="1"/>
  <c r="M131" i="1" s="1"/>
  <c r="M544" i="1"/>
  <c r="M517" i="1"/>
  <c r="M438" i="1"/>
  <c r="M404" i="1"/>
  <c r="M378" i="1"/>
  <c r="M244" i="1"/>
  <c r="M141" i="1"/>
  <c r="M65" i="1"/>
  <c r="M63" i="1"/>
  <c r="G21" i="3"/>
  <c r="K403" i="1"/>
  <c r="M403" i="1" s="1"/>
  <c r="G513" i="1"/>
  <c r="K513" i="1" s="1"/>
  <c r="G336" i="1"/>
  <c r="K336" i="1" s="1"/>
  <c r="M420" i="1"/>
  <c r="K406" i="1"/>
  <c r="M406" i="1" s="1"/>
  <c r="M368" i="1"/>
  <c r="I204" i="1"/>
  <c r="N9" i="1"/>
  <c r="M349" i="1"/>
  <c r="M260" i="1"/>
  <c r="M197" i="1"/>
  <c r="M174" i="1"/>
  <c r="M109" i="1"/>
  <c r="E57" i="11"/>
  <c r="E58" i="11" s="1"/>
  <c r="D58" i="11"/>
  <c r="D15" i="11" s="1"/>
  <c r="D34" i="11"/>
  <c r="D12" i="11" s="1"/>
  <c r="E33" i="11"/>
  <c r="F54" i="11"/>
  <c r="E56" i="11"/>
  <c r="E7" i="11" s="1"/>
  <c r="E48" i="11"/>
  <c r="F46" i="11"/>
  <c r="C67" i="11"/>
  <c r="C24" i="11" s="1"/>
  <c r="C8" i="11"/>
  <c r="C9" i="11" s="1"/>
  <c r="D3" i="3" s="1"/>
  <c r="G65" i="11"/>
  <c r="G66" i="11" s="1"/>
  <c r="G16" i="11" s="1"/>
  <c r="D56" i="11"/>
  <c r="M357" i="1"/>
  <c r="M136" i="1"/>
  <c r="M222" i="1"/>
  <c r="M221" i="1"/>
  <c r="M352" i="1"/>
  <c r="M421" i="1"/>
  <c r="B7" i="11"/>
  <c r="B9" i="11" s="1"/>
  <c r="C3" i="3" s="1"/>
  <c r="L339" i="1"/>
  <c r="H24" i="1" s="1"/>
  <c r="I24" i="3" s="1"/>
  <c r="M180" i="1"/>
  <c r="M269" i="1"/>
  <c r="M496" i="1"/>
  <c r="M327" i="1"/>
  <c r="M418" i="1"/>
  <c r="M485" i="1"/>
  <c r="M448" i="1"/>
  <c r="M51" i="1"/>
  <c r="M200" i="1"/>
  <c r="M181" i="1"/>
  <c r="M366" i="1"/>
  <c r="M394" i="1"/>
  <c r="I49" i="11"/>
  <c r="I50" i="11" s="1"/>
  <c r="I14" i="11" s="1"/>
  <c r="M303" i="1"/>
  <c r="E41" i="11"/>
  <c r="G50" i="11"/>
  <c r="G14" i="11" s="1"/>
  <c r="M137" i="1"/>
  <c r="M497" i="1"/>
  <c r="D48" i="11"/>
  <c r="M258" i="1"/>
  <c r="M530" i="1"/>
  <c r="M275" i="1"/>
  <c r="M377" i="1"/>
  <c r="M306" i="1"/>
  <c r="M383" i="1"/>
  <c r="M452" i="1"/>
  <c r="M512" i="1"/>
  <c r="M490" i="1"/>
  <c r="M402" i="1"/>
  <c r="M93" i="1"/>
  <c r="M312" i="1"/>
  <c r="M157" i="1"/>
  <c r="M217" i="1"/>
  <c r="M293" i="1"/>
  <c r="M322" i="1"/>
  <c r="M532" i="1"/>
  <c r="M179" i="1"/>
  <c r="C42" i="11"/>
  <c r="C13" i="11" s="1"/>
  <c r="M50" i="1"/>
  <c r="M466" i="1"/>
  <c r="L249" i="1"/>
  <c r="F24" i="1" s="1"/>
  <c r="G24" i="3" s="1"/>
  <c r="M487" i="1"/>
  <c r="M320" i="1"/>
  <c r="M461" i="1"/>
  <c r="M100" i="1"/>
  <c r="M169" i="1"/>
  <c r="M203" i="1"/>
  <c r="M47" i="1"/>
  <c r="M382" i="1"/>
  <c r="M175" i="1"/>
  <c r="M32" i="1"/>
  <c r="L294" i="1"/>
  <c r="G24" i="1" s="1"/>
  <c r="H24" i="3" s="1"/>
  <c r="M307" i="1"/>
  <c r="M170" i="1"/>
  <c r="M325" i="1"/>
  <c r="M493" i="1"/>
  <c r="M110" i="1"/>
  <c r="M139" i="1"/>
  <c r="L384" i="1"/>
  <c r="I24" i="1" s="1"/>
  <c r="J24" i="3" s="1"/>
  <c r="M405" i="1"/>
  <c r="M501" i="1"/>
  <c r="L204" i="1"/>
  <c r="E24" i="1" s="1"/>
  <c r="F24" i="3" s="1"/>
  <c r="M445" i="1"/>
  <c r="M145" i="1"/>
  <c r="M350" i="1"/>
  <c r="M502" i="1"/>
  <c r="M381" i="1"/>
  <c r="M240" i="1"/>
  <c r="M144" i="1"/>
  <c r="M272" i="1"/>
  <c r="M534" i="1"/>
  <c r="M511" i="1"/>
  <c r="M155" i="1"/>
  <c r="M154" i="1"/>
  <c r="M449" i="1"/>
  <c r="M99" i="1"/>
  <c r="M332" i="1"/>
  <c r="M362" i="1"/>
  <c r="M220" i="1"/>
  <c r="M317" i="1"/>
  <c r="M108" i="1"/>
  <c r="M348" i="1"/>
  <c r="M230" i="1"/>
  <c r="M270" i="1"/>
  <c r="M193" i="1"/>
  <c r="M68" i="1"/>
  <c r="M198" i="1"/>
  <c r="M143" i="1"/>
  <c r="M215" i="1"/>
  <c r="M34" i="1"/>
  <c r="M59" i="1"/>
  <c r="M336" i="1"/>
  <c r="L474" i="1"/>
  <c r="K24" i="1" s="1"/>
  <c r="L24" i="3" s="1"/>
  <c r="M21" i="3"/>
  <c r="M236" i="1"/>
  <c r="M409" i="1"/>
  <c r="M379" i="1"/>
  <c r="M202" i="1"/>
  <c r="M489" i="1"/>
  <c r="M401" i="1"/>
  <c r="M56" i="1"/>
  <c r="M42" i="1"/>
  <c r="M142" i="1"/>
  <c r="M158" i="1"/>
  <c r="M41" i="1"/>
  <c r="M284" i="1"/>
  <c r="M64" i="1"/>
  <c r="M363" i="1"/>
  <c r="M454" i="1"/>
  <c r="M533" i="1"/>
  <c r="M55" i="1"/>
  <c r="M218" i="1"/>
  <c r="G11" i="8"/>
  <c r="H44" i="6"/>
  <c r="K165" i="1"/>
  <c r="K435" i="1"/>
  <c r="F49" i="6"/>
  <c r="F51" i="6" s="1"/>
  <c r="E22" i="6"/>
  <c r="E23" i="6" s="1"/>
  <c r="E29" i="6" s="1"/>
  <c r="G345" i="1"/>
  <c r="H345" i="1"/>
  <c r="F384" i="1"/>
  <c r="L159" i="1"/>
  <c r="D24" i="1" s="1"/>
  <c r="E24" i="3" s="1"/>
  <c r="L564" i="1"/>
  <c r="M24" i="1" s="1"/>
  <c r="N24" i="3" s="1"/>
  <c r="M391" i="1"/>
  <c r="F16" i="11"/>
  <c r="K121" i="1"/>
  <c r="L519" i="1"/>
  <c r="L24" i="1" s="1"/>
  <c r="M24" i="3" s="1"/>
  <c r="K393" i="1"/>
  <c r="M393" i="1" s="1"/>
  <c r="F64" i="11"/>
  <c r="G62" i="11"/>
  <c r="L114" i="1"/>
  <c r="C24" i="1" s="1"/>
  <c r="D24" i="3" s="1"/>
  <c r="M300" i="1"/>
  <c r="L429" i="1"/>
  <c r="J24" i="1" s="1"/>
  <c r="K24" i="3" s="1"/>
  <c r="M480" i="1"/>
  <c r="E43" i="6"/>
  <c r="E46" i="6" s="1"/>
  <c r="D13" i="6"/>
  <c r="K214" i="1"/>
  <c r="M214" i="1" s="1"/>
  <c r="K101" i="1"/>
  <c r="M101" i="1" s="1"/>
  <c r="G510" i="1"/>
  <c r="H510" i="1"/>
  <c r="G561" i="1"/>
  <c r="K561" i="1" s="1"/>
  <c r="M561" i="1" s="1"/>
  <c r="H561" i="1"/>
  <c r="H554" i="1"/>
  <c r="G554" i="1"/>
  <c r="G540" i="1"/>
  <c r="K540" i="1" s="1"/>
  <c r="M540" i="1" s="1"/>
  <c r="K304" i="1"/>
  <c r="M304" i="1" s="1"/>
  <c r="K415" i="1"/>
  <c r="M415" i="1" s="1"/>
  <c r="K49" i="1"/>
  <c r="M49" i="1" s="1"/>
  <c r="K538" i="1"/>
  <c r="M538" i="1" s="1"/>
  <c r="K552" i="1"/>
  <c r="M552" i="1" s="1"/>
  <c r="G551" i="1"/>
  <c r="H551" i="1"/>
  <c r="H549" i="1"/>
  <c r="G528" i="1"/>
  <c r="K528" i="1" s="1"/>
  <c r="M528" i="1" s="1"/>
  <c r="H528" i="1"/>
  <c r="G328" i="1"/>
  <c r="K328" i="1" s="1"/>
  <c r="M328" i="1" s="1"/>
  <c r="H328" i="1"/>
  <c r="H339" i="1" s="1"/>
  <c r="H223" i="1"/>
  <c r="G223" i="1"/>
  <c r="G515" i="1"/>
  <c r="H515" i="1"/>
  <c r="K515" i="1" s="1"/>
  <c r="M515" i="1" s="1"/>
  <c r="H483" i="1"/>
  <c r="G483" i="1"/>
  <c r="K483" i="1"/>
  <c r="G427" i="1"/>
  <c r="K427" i="1" s="1"/>
  <c r="M427" i="1" s="1"/>
  <c r="H427" i="1"/>
  <c r="F255" i="1"/>
  <c r="E294" i="1"/>
  <c r="G78" i="1"/>
  <c r="H78" i="1"/>
  <c r="H453" i="1"/>
  <c r="G453" i="1"/>
  <c r="K453" i="1" s="1"/>
  <c r="M453" i="1" s="1"/>
  <c r="G285" i="1"/>
  <c r="K285" i="1" s="1"/>
  <c r="M285" i="1" s="1"/>
  <c r="H282" i="1"/>
  <c r="G282" i="1"/>
  <c r="K282" i="1" s="1"/>
  <c r="M282" i="1" s="1"/>
  <c r="G242" i="1"/>
  <c r="K242" i="1"/>
  <c r="M242" i="1" s="1"/>
  <c r="G113" i="1"/>
  <c r="K113" i="1" s="1"/>
  <c r="M113" i="1" s="1"/>
  <c r="H113" i="1"/>
  <c r="E564" i="1"/>
  <c r="F531" i="1"/>
  <c r="H437" i="1"/>
  <c r="K437" i="1" s="1"/>
  <c r="M437" i="1" s="1"/>
  <c r="F474" i="1"/>
  <c r="G410" i="1"/>
  <c r="H410" i="1"/>
  <c r="K361" i="1"/>
  <c r="M361" i="1" s="1"/>
  <c r="K309" i="1"/>
  <c r="M309" i="1" s="1"/>
  <c r="F339" i="1"/>
  <c r="H280" i="1"/>
  <c r="G280" i="1"/>
  <c r="G277" i="1"/>
  <c r="K277" i="1"/>
  <c r="M277" i="1" s="1"/>
  <c r="K289" i="1"/>
  <c r="M289" i="1" s="1"/>
  <c r="F519" i="1"/>
  <c r="G559" i="1"/>
  <c r="H559" i="1"/>
  <c r="H529" i="1"/>
  <c r="K529" i="1"/>
  <c r="M529" i="1" s="1"/>
  <c r="J519" i="1"/>
  <c r="G465" i="1"/>
  <c r="K465" i="1" s="1"/>
  <c r="M465" i="1" s="1"/>
  <c r="H465" i="1"/>
  <c r="H456" i="1"/>
  <c r="G456" i="1"/>
  <c r="K439" i="1"/>
  <c r="M439" i="1" s="1"/>
  <c r="K290" i="1"/>
  <c r="M290" i="1" s="1"/>
  <c r="H444" i="1"/>
  <c r="K444" i="1" s="1"/>
  <c r="M444" i="1" s="1"/>
  <c r="G446" i="1"/>
  <c r="K446" i="1" s="1"/>
  <c r="M446" i="1" s="1"/>
  <c r="M310" i="1"/>
  <c r="H536" i="1"/>
  <c r="K536" i="1" s="1"/>
  <c r="M536" i="1" s="1"/>
  <c r="E474" i="1"/>
  <c r="I474" i="1"/>
  <c r="G491" i="1"/>
  <c r="H491" i="1"/>
  <c r="K440" i="1"/>
  <c r="M440" i="1" s="1"/>
  <c r="F398" i="1"/>
  <c r="E429" i="1"/>
  <c r="H372" i="1"/>
  <c r="G372" i="1"/>
  <c r="H364" i="1"/>
  <c r="G364" i="1"/>
  <c r="K364" i="1" s="1"/>
  <c r="M364" i="1" s="1"/>
  <c r="M514" i="1"/>
  <c r="G146" i="1"/>
  <c r="K146" i="1" s="1"/>
  <c r="M146" i="1" s="1"/>
  <c r="H262" i="1"/>
  <c r="K262" i="1" s="1"/>
  <c r="M262" i="1" s="1"/>
  <c r="G546" i="1"/>
  <c r="H546" i="1"/>
  <c r="G375" i="1"/>
  <c r="H375" i="1"/>
  <c r="H234" i="1"/>
  <c r="G234" i="1"/>
  <c r="K234" i="1" s="1"/>
  <c r="M234" i="1" s="1"/>
  <c r="K172" i="1"/>
  <c r="M172" i="1" s="1"/>
  <c r="E339" i="1"/>
  <c r="H488" i="1"/>
  <c r="K488" i="1" s="1"/>
  <c r="M488" i="1" s="1"/>
  <c r="H505" i="1"/>
  <c r="K505" i="1" s="1"/>
  <c r="M505" i="1" s="1"/>
  <c r="K314" i="1"/>
  <c r="M314" i="1" s="1"/>
  <c r="G549" i="1"/>
  <c r="K53" i="1"/>
  <c r="M53" i="1" s="1"/>
  <c r="H507" i="1"/>
  <c r="G507" i="1"/>
  <c r="K507" i="1"/>
  <c r="M507" i="1" s="1"/>
  <c r="G473" i="1"/>
  <c r="K473" i="1" s="1"/>
  <c r="M473" i="1" s="1"/>
  <c r="H473" i="1"/>
  <c r="G457" i="1"/>
  <c r="H457" i="1"/>
  <c r="G424" i="1"/>
  <c r="K424" i="1"/>
  <c r="M424" i="1" s="1"/>
  <c r="H271" i="1"/>
  <c r="G271" i="1"/>
  <c r="K271" i="1" s="1"/>
  <c r="M271" i="1" s="1"/>
  <c r="F225" i="1"/>
  <c r="E249" i="1"/>
  <c r="I249" i="1"/>
  <c r="G542" i="1"/>
  <c r="K542" i="1" s="1"/>
  <c r="M542" i="1" s="1"/>
  <c r="G557" i="1"/>
  <c r="K557" i="1" s="1"/>
  <c r="M557" i="1" s="1"/>
  <c r="K107" i="1"/>
  <c r="M107" i="1" s="1"/>
  <c r="H503" i="1"/>
  <c r="K503" i="1" s="1"/>
  <c r="M503" i="1" s="1"/>
  <c r="H123" i="1"/>
  <c r="K123" i="1" s="1"/>
  <c r="M123" i="1" s="1"/>
  <c r="H166" i="1"/>
  <c r="G166" i="1"/>
  <c r="K166" i="1" s="1"/>
  <c r="M166" i="1" s="1"/>
  <c r="H95" i="1"/>
  <c r="G95" i="1"/>
  <c r="K95" i="1" s="1"/>
  <c r="M95" i="1" s="1"/>
  <c r="K191" i="1"/>
  <c r="M191" i="1" s="1"/>
  <c r="G500" i="1"/>
  <c r="H500" i="1"/>
  <c r="G464" i="1"/>
  <c r="H464" i="1"/>
  <c r="K442" i="1"/>
  <c r="M442" i="1" s="1"/>
  <c r="H191" i="1"/>
  <c r="G399" i="1"/>
  <c r="K399" i="1" s="1"/>
  <c r="M399" i="1" s="1"/>
  <c r="G199" i="1"/>
  <c r="K199" i="1" s="1"/>
  <c r="M199" i="1" s="1"/>
  <c r="H199" i="1"/>
  <c r="H138" i="1"/>
  <c r="G138" i="1"/>
  <c r="G545" i="1"/>
  <c r="K545" i="1" s="1"/>
  <c r="M545" i="1" s="1"/>
  <c r="H423" i="1"/>
  <c r="K423" i="1" s="1"/>
  <c r="M423" i="1" s="1"/>
  <c r="K355" i="1"/>
  <c r="M355" i="1" s="1"/>
  <c r="G537" i="1"/>
  <c r="K537" i="1" s="1"/>
  <c r="M537" i="1" s="1"/>
  <c r="G103" i="1"/>
  <c r="G516" i="1"/>
  <c r="K516" i="1" s="1"/>
  <c r="M516" i="1" s="1"/>
  <c r="E519" i="1"/>
  <c r="K396" i="1"/>
  <c r="M396" i="1" s="1"/>
  <c r="H355" i="1"/>
  <c r="K103" i="1"/>
  <c r="M103" i="1" s="1"/>
  <c r="H428" i="1"/>
  <c r="K428" i="1" s="1"/>
  <c r="M428" i="1" s="1"/>
  <c r="G57" i="1"/>
  <c r="G69" i="1" s="1"/>
  <c r="H57" i="1"/>
  <c r="K57" i="1" s="1"/>
  <c r="M57" i="1" s="1"/>
  <c r="K33" i="1"/>
  <c r="D30" i="11"/>
  <c r="H499" i="1"/>
  <c r="K499" i="1" s="1"/>
  <c r="M499" i="1" s="1"/>
  <c r="C50" i="11"/>
  <c r="B35" i="11"/>
  <c r="B14" i="11"/>
  <c r="B17" i="11" s="1"/>
  <c r="C4" i="3" s="1"/>
  <c r="B51" i="11"/>
  <c r="D40" i="11" l="1"/>
  <c r="E38" i="11"/>
  <c r="C59" i="11"/>
  <c r="C23" i="11" s="1"/>
  <c r="H65" i="11"/>
  <c r="I65" i="11" s="1"/>
  <c r="D64" i="11"/>
  <c r="D17" i="11"/>
  <c r="E4" i="3" s="1"/>
  <c r="F57" i="11"/>
  <c r="F58" i="11" s="1"/>
  <c r="E8" i="11"/>
  <c r="N11" i="1"/>
  <c r="K500" i="1"/>
  <c r="M500" i="1" s="1"/>
  <c r="K347" i="1"/>
  <c r="M347" i="1" s="1"/>
  <c r="K235" i="1"/>
  <c r="M235" i="1" s="1"/>
  <c r="K380" i="1"/>
  <c r="M380" i="1" s="1"/>
  <c r="K211" i="1"/>
  <c r="M211" i="1" s="1"/>
  <c r="K460" i="1"/>
  <c r="M460" i="1" s="1"/>
  <c r="K491" i="1"/>
  <c r="M491" i="1" s="1"/>
  <c r="K291" i="1"/>
  <c r="M291" i="1" s="1"/>
  <c r="K375" i="1"/>
  <c r="M375" i="1" s="1"/>
  <c r="G339" i="1"/>
  <c r="K308" i="1"/>
  <c r="M308" i="1" s="1"/>
  <c r="H204" i="1"/>
  <c r="K549" i="1"/>
  <c r="M549" i="1" s="1"/>
  <c r="K372" i="1"/>
  <c r="M372" i="1" s="1"/>
  <c r="K456" i="1"/>
  <c r="M456" i="1" s="1"/>
  <c r="K559" i="1"/>
  <c r="M559" i="1" s="1"/>
  <c r="K280" i="1"/>
  <c r="M280" i="1" s="1"/>
  <c r="K39" i="1"/>
  <c r="M39" i="1" s="1"/>
  <c r="N23" i="1"/>
  <c r="C19" i="3"/>
  <c r="K311" i="1"/>
  <c r="M311" i="1" s="1"/>
  <c r="K37" i="1"/>
  <c r="M37" i="1" s="1"/>
  <c r="K138" i="1"/>
  <c r="M138" i="1" s="1"/>
  <c r="K554" i="1"/>
  <c r="M554" i="1" s="1"/>
  <c r="K345" i="1"/>
  <c r="K447" i="1"/>
  <c r="M447" i="1" s="1"/>
  <c r="K237" i="1"/>
  <c r="M237" i="1" s="1"/>
  <c r="F41" i="11"/>
  <c r="E42" i="11"/>
  <c r="G46" i="11"/>
  <c r="F48" i="11"/>
  <c r="E51" i="11"/>
  <c r="E22" i="11" s="1"/>
  <c r="E6" i="11"/>
  <c r="C5" i="3"/>
  <c r="J49" i="11"/>
  <c r="J50" i="11" s="1"/>
  <c r="J14" i="11" s="1"/>
  <c r="E34" i="11"/>
  <c r="E12" i="11" s="1"/>
  <c r="F33" i="11"/>
  <c r="C43" i="11"/>
  <c r="C21" i="11" s="1"/>
  <c r="D59" i="11"/>
  <c r="D23" i="11" s="1"/>
  <c r="D7" i="11"/>
  <c r="D6" i="11"/>
  <c r="D51" i="11"/>
  <c r="D22" i="11" s="1"/>
  <c r="G54" i="11"/>
  <c r="F56" i="11"/>
  <c r="F7" i="11" s="1"/>
  <c r="K384" i="1"/>
  <c r="M345" i="1"/>
  <c r="B20" i="11"/>
  <c r="G225" i="1"/>
  <c r="H225" i="1"/>
  <c r="K225" i="1" s="1"/>
  <c r="M225" i="1" s="1"/>
  <c r="K223" i="1"/>
  <c r="G204" i="1"/>
  <c r="F43" i="6"/>
  <c r="F46" i="6" s="1"/>
  <c r="E13" i="6"/>
  <c r="H159" i="1"/>
  <c r="M435" i="1"/>
  <c r="M483" i="1"/>
  <c r="K546" i="1"/>
  <c r="M546" i="1" s="1"/>
  <c r="H114" i="1"/>
  <c r="G519" i="1"/>
  <c r="G64" i="11"/>
  <c r="H62" i="11"/>
  <c r="G384" i="1"/>
  <c r="H249" i="1"/>
  <c r="G474" i="1"/>
  <c r="K410" i="1"/>
  <c r="M410" i="1" s="1"/>
  <c r="F249" i="1"/>
  <c r="M33" i="1"/>
  <c r="H474" i="1"/>
  <c r="K78" i="1"/>
  <c r="G114" i="1"/>
  <c r="H519" i="1"/>
  <c r="K551" i="1"/>
  <c r="M551" i="1" s="1"/>
  <c r="H69" i="1"/>
  <c r="E15" i="11"/>
  <c r="E59" i="11"/>
  <c r="I44" i="6"/>
  <c r="H11" i="8"/>
  <c r="H12" i="8" s="1"/>
  <c r="H384" i="1"/>
  <c r="D32" i="11"/>
  <c r="E30" i="11"/>
  <c r="F8" i="11"/>
  <c r="F67" i="11"/>
  <c r="G159" i="1"/>
  <c r="G12" i="8"/>
  <c r="C14" i="11"/>
  <c r="C17" i="11" s="1"/>
  <c r="D4" i="3" s="1"/>
  <c r="D5" i="3" s="1"/>
  <c r="D22" i="3" s="1"/>
  <c r="D26" i="3" s="1"/>
  <c r="C51" i="11"/>
  <c r="C22" i="11" s="1"/>
  <c r="B22" i="11"/>
  <c r="K464" i="1"/>
  <c r="M464" i="1" s="1"/>
  <c r="K457" i="1"/>
  <c r="M457" i="1" s="1"/>
  <c r="H398" i="1"/>
  <c r="H429" i="1" s="1"/>
  <c r="G398" i="1"/>
  <c r="G429" i="1" s="1"/>
  <c r="F429" i="1"/>
  <c r="K398" i="1"/>
  <c r="F294" i="1"/>
  <c r="H255" i="1"/>
  <c r="H294" i="1" s="1"/>
  <c r="G255" i="1"/>
  <c r="G294" i="1" s="1"/>
  <c r="G249" i="1"/>
  <c r="F22" i="6"/>
  <c r="F23" i="6" s="1"/>
  <c r="F29" i="6" s="1"/>
  <c r="G49" i="6"/>
  <c r="G51" i="6" s="1"/>
  <c r="O24" i="3"/>
  <c r="K204" i="1"/>
  <c r="M165" i="1"/>
  <c r="M204" i="1" s="1"/>
  <c r="G531" i="1"/>
  <c r="G564" i="1" s="1"/>
  <c r="H531" i="1"/>
  <c r="H564" i="1" s="1"/>
  <c r="K531" i="1"/>
  <c r="M531" i="1" s="1"/>
  <c r="F564" i="1"/>
  <c r="K510" i="1"/>
  <c r="M510" i="1" s="1"/>
  <c r="M121" i="1"/>
  <c r="H66" i="11"/>
  <c r="N24" i="1"/>
  <c r="F38" i="11" l="1"/>
  <c r="E40" i="11"/>
  <c r="E5" i="11" s="1"/>
  <c r="D5" i="11"/>
  <c r="D43" i="11"/>
  <c r="D21" i="11" s="1"/>
  <c r="G57" i="11"/>
  <c r="D8" i="11"/>
  <c r="D67" i="11"/>
  <c r="D24" i="11" s="1"/>
  <c r="C25" i="11"/>
  <c r="M519" i="1"/>
  <c r="M384" i="1"/>
  <c r="M339" i="1"/>
  <c r="M564" i="1"/>
  <c r="M159" i="1"/>
  <c r="K159" i="1"/>
  <c r="K339" i="1"/>
  <c r="K69" i="1"/>
  <c r="K564" i="1"/>
  <c r="O19" i="3"/>
  <c r="C21" i="3"/>
  <c r="O21" i="3" s="1"/>
  <c r="M69" i="1"/>
  <c r="G56" i="11"/>
  <c r="G7" i="11" s="1"/>
  <c r="H54" i="11"/>
  <c r="K49" i="11"/>
  <c r="K50" i="11" s="1"/>
  <c r="F51" i="11"/>
  <c r="F22" i="11" s="1"/>
  <c r="F6" i="11"/>
  <c r="G48" i="11"/>
  <c r="H46" i="11"/>
  <c r="G33" i="11"/>
  <c r="F34" i="11"/>
  <c r="F12" i="11" s="1"/>
  <c r="E13" i="11"/>
  <c r="E17" i="11" s="1"/>
  <c r="F4" i="3" s="1"/>
  <c r="E43" i="11"/>
  <c r="E21" i="11" s="1"/>
  <c r="G41" i="11"/>
  <c r="F42" i="11"/>
  <c r="E32" i="11"/>
  <c r="F30" i="11"/>
  <c r="M78" i="1"/>
  <c r="M114" i="1" s="1"/>
  <c r="K114" i="1"/>
  <c r="H49" i="6"/>
  <c r="H51" i="6" s="1"/>
  <c r="G22" i="6"/>
  <c r="G23" i="6" s="1"/>
  <c r="G29" i="6" s="1"/>
  <c r="K519" i="1"/>
  <c r="H64" i="11"/>
  <c r="I62" i="11"/>
  <c r="G67" i="11"/>
  <c r="G24" i="11" s="1"/>
  <c r="G8" i="11"/>
  <c r="M223" i="1"/>
  <c r="M249" i="1" s="1"/>
  <c r="K249" i="1"/>
  <c r="D35" i="11"/>
  <c r="D4" i="11"/>
  <c r="D9" i="11" s="1"/>
  <c r="E3" i="3" s="1"/>
  <c r="E5" i="3" s="1"/>
  <c r="E22" i="3" s="1"/>
  <c r="E26" i="3" s="1"/>
  <c r="B25" i="11"/>
  <c r="M398" i="1"/>
  <c r="M429" i="1" s="1"/>
  <c r="K429" i="1"/>
  <c r="G43" i="6"/>
  <c r="G46" i="6" s="1"/>
  <c r="F13" i="6"/>
  <c r="F24" i="11"/>
  <c r="E23" i="11"/>
  <c r="D28" i="3"/>
  <c r="D29" i="3" s="1"/>
  <c r="D5" i="8" s="1"/>
  <c r="D8" i="8" s="1"/>
  <c r="D19" i="8" s="1"/>
  <c r="J44" i="6"/>
  <c r="I11" i="8"/>
  <c r="I12" i="8" s="1"/>
  <c r="H16" i="11"/>
  <c r="K255" i="1"/>
  <c r="K474" i="1"/>
  <c r="F15" i="11"/>
  <c r="F59" i="11"/>
  <c r="F23" i="11" s="1"/>
  <c r="H57" i="11"/>
  <c r="G58" i="11"/>
  <c r="J65" i="11"/>
  <c r="I66" i="11"/>
  <c r="I16" i="11" s="1"/>
  <c r="L49" i="11"/>
  <c r="M474" i="1"/>
  <c r="F40" i="11" l="1"/>
  <c r="F5" i="11" s="1"/>
  <c r="G38" i="11"/>
  <c r="C22" i="3"/>
  <c r="C26" i="3" s="1"/>
  <c r="C28" i="3" s="1"/>
  <c r="C29" i="3" s="1"/>
  <c r="H33" i="11"/>
  <c r="G34" i="11"/>
  <c r="G12" i="11" s="1"/>
  <c r="H48" i="11"/>
  <c r="I46" i="11"/>
  <c r="F13" i="11"/>
  <c r="F17" i="11" s="1"/>
  <c r="G4" i="3" s="1"/>
  <c r="F43" i="11"/>
  <c r="F21" i="11" s="1"/>
  <c r="G51" i="11"/>
  <c r="G22" i="11" s="1"/>
  <c r="G6" i="11"/>
  <c r="G42" i="11"/>
  <c r="H41" i="11"/>
  <c r="H56" i="11"/>
  <c r="H7" i="11" s="1"/>
  <c r="I54" i="11"/>
  <c r="K14" i="11"/>
  <c r="L50" i="11"/>
  <c r="L14" i="11" s="1"/>
  <c r="M49" i="11"/>
  <c r="M50" i="11" s="1"/>
  <c r="M14" i="11" s="1"/>
  <c r="N49" i="11"/>
  <c r="K65" i="11"/>
  <c r="J66" i="11"/>
  <c r="J11" i="8"/>
  <c r="J12" i="8" s="1"/>
  <c r="K44" i="6"/>
  <c r="D20" i="11"/>
  <c r="D25" i="11" s="1"/>
  <c r="H67" i="11"/>
  <c r="H8" i="11"/>
  <c r="E28" i="3"/>
  <c r="E29" i="3" s="1"/>
  <c r="E5" i="8" s="1"/>
  <c r="E8" i="8" s="1"/>
  <c r="E19" i="8" s="1"/>
  <c r="G15" i="11"/>
  <c r="G59" i="11"/>
  <c r="G23" i="11" s="1"/>
  <c r="K294" i="1"/>
  <c r="M255" i="1"/>
  <c r="M294" i="1" s="1"/>
  <c r="G30" i="11"/>
  <c r="F32" i="11"/>
  <c r="I57" i="11"/>
  <c r="H58" i="11"/>
  <c r="E4" i="11"/>
  <c r="E9" i="11" s="1"/>
  <c r="F3" i="3" s="1"/>
  <c r="F5" i="3" s="1"/>
  <c r="F22" i="3" s="1"/>
  <c r="F26" i="3" s="1"/>
  <c r="E35" i="11"/>
  <c r="E20" i="11" s="1"/>
  <c r="E25" i="11" s="1"/>
  <c r="I64" i="11"/>
  <c r="J62" i="11"/>
  <c r="H43" i="6"/>
  <c r="H46" i="6" s="1"/>
  <c r="G13" i="6"/>
  <c r="H22" i="6"/>
  <c r="H23" i="6" s="1"/>
  <c r="H29" i="6" s="1"/>
  <c r="I49" i="6"/>
  <c r="I51" i="6" s="1"/>
  <c r="G40" i="11" l="1"/>
  <c r="G5" i="11" s="1"/>
  <c r="H38" i="11"/>
  <c r="N50" i="11"/>
  <c r="N14" i="11" s="1"/>
  <c r="I56" i="11"/>
  <c r="I7" i="11" s="1"/>
  <c r="J54" i="11"/>
  <c r="J46" i="11"/>
  <c r="I48" i="11"/>
  <c r="H6" i="11"/>
  <c r="H51" i="11"/>
  <c r="H22" i="11" s="1"/>
  <c r="H42" i="11"/>
  <c r="I41" i="11"/>
  <c r="G13" i="11"/>
  <c r="G17" i="11" s="1"/>
  <c r="H4" i="3" s="1"/>
  <c r="G43" i="11"/>
  <c r="G21" i="11" s="1"/>
  <c r="I33" i="11"/>
  <c r="H34" i="11"/>
  <c r="H12" i="11" s="1"/>
  <c r="C5" i="8"/>
  <c r="C8" i="8" s="1"/>
  <c r="C19" i="8" s="1"/>
  <c r="C21" i="8" s="1"/>
  <c r="J49" i="6"/>
  <c r="J51" i="6" s="1"/>
  <c r="I22" i="6"/>
  <c r="I23" i="6" s="1"/>
  <c r="I29" i="6" s="1"/>
  <c r="J57" i="11"/>
  <c r="I58" i="11"/>
  <c r="H24" i="11"/>
  <c r="J16" i="11"/>
  <c r="K66" i="11"/>
  <c r="K16" i="11" s="1"/>
  <c r="L65" i="11"/>
  <c r="H13" i="6"/>
  <c r="I43" i="6"/>
  <c r="I46" i="6" s="1"/>
  <c r="F28" i="3"/>
  <c r="F29" i="3" s="1"/>
  <c r="F5" i="8" s="1"/>
  <c r="F8" i="8" s="1"/>
  <c r="F19" i="8" s="1"/>
  <c r="F4" i="11"/>
  <c r="F9" i="11" s="1"/>
  <c r="G3" i="3" s="1"/>
  <c r="G5" i="3" s="1"/>
  <c r="G22" i="3" s="1"/>
  <c r="G26" i="3" s="1"/>
  <c r="F35" i="11"/>
  <c r="J64" i="11"/>
  <c r="K62" i="11"/>
  <c r="I8" i="11"/>
  <c r="I67" i="11"/>
  <c r="I24" i="11" s="1"/>
  <c r="L44" i="6"/>
  <c r="K11" i="8"/>
  <c r="H30" i="11"/>
  <c r="G32" i="11"/>
  <c r="H15" i="11"/>
  <c r="H59" i="11"/>
  <c r="H23" i="11" s="1"/>
  <c r="H40" i="11" l="1"/>
  <c r="H5" i="11" s="1"/>
  <c r="I38" i="11"/>
  <c r="I34" i="11"/>
  <c r="J33" i="11"/>
  <c r="H13" i="11"/>
  <c r="H17" i="11" s="1"/>
  <c r="I4" i="3" s="1"/>
  <c r="H43" i="11"/>
  <c r="H21" i="11" s="1"/>
  <c r="J48" i="11"/>
  <c r="K46" i="11"/>
  <c r="K54" i="11"/>
  <c r="J56" i="11"/>
  <c r="J7" i="11" s="1"/>
  <c r="I51" i="11"/>
  <c r="I22" i="11" s="1"/>
  <c r="I6" i="11"/>
  <c r="I42" i="11"/>
  <c r="J41" i="11"/>
  <c r="G4" i="11"/>
  <c r="G9" i="11" s="1"/>
  <c r="H3" i="3" s="1"/>
  <c r="H5" i="3" s="1"/>
  <c r="H22" i="3" s="1"/>
  <c r="G35" i="11"/>
  <c r="G20" i="11" s="1"/>
  <c r="G25" i="11" s="1"/>
  <c r="F20" i="11"/>
  <c r="F25" i="11" s="1"/>
  <c r="G28" i="3"/>
  <c r="G29" i="3" s="1"/>
  <c r="G5" i="8" s="1"/>
  <c r="G8" i="8" s="1"/>
  <c r="G19" i="8" s="1"/>
  <c r="J58" i="11"/>
  <c r="K57" i="11"/>
  <c r="I30" i="11"/>
  <c r="H32" i="11"/>
  <c r="L62" i="11"/>
  <c r="K64" i="11"/>
  <c r="K12" i="8"/>
  <c r="J67" i="11"/>
  <c r="J24" i="11" s="1"/>
  <c r="J8" i="11"/>
  <c r="I13" i="6"/>
  <c r="J43" i="6"/>
  <c r="J46" i="6" s="1"/>
  <c r="K49" i="6"/>
  <c r="K51" i="6" s="1"/>
  <c r="J22" i="6"/>
  <c r="J23" i="6" s="1"/>
  <c r="J29" i="6" s="1"/>
  <c r="L66" i="11"/>
  <c r="L16" i="11" s="1"/>
  <c r="M65" i="11"/>
  <c r="M44" i="6"/>
  <c r="L11" i="8"/>
  <c r="L12" i="8" s="1"/>
  <c r="D20" i="8"/>
  <c r="D21" i="8" s="1"/>
  <c r="C7" i="6"/>
  <c r="C11" i="6" s="1"/>
  <c r="C14" i="6" s="1"/>
  <c r="C31" i="6" s="1"/>
  <c r="I15" i="11"/>
  <c r="I59" i="11"/>
  <c r="I23" i="11" s="1"/>
  <c r="I40" i="11" l="1"/>
  <c r="I5" i="11" s="1"/>
  <c r="J38" i="11"/>
  <c r="C23" i="8"/>
  <c r="K56" i="11"/>
  <c r="K7" i="11" s="1"/>
  <c r="L54" i="11"/>
  <c r="L46" i="11"/>
  <c r="K48" i="11"/>
  <c r="J6" i="11"/>
  <c r="J51" i="11"/>
  <c r="J22" i="11" s="1"/>
  <c r="I13" i="11"/>
  <c r="I43" i="11"/>
  <c r="I21" i="11" s="1"/>
  <c r="K33" i="11"/>
  <c r="J34" i="11"/>
  <c r="J12" i="11" s="1"/>
  <c r="J42" i="11"/>
  <c r="K41" i="11"/>
  <c r="I12" i="11"/>
  <c r="K43" i="6"/>
  <c r="K46" i="6" s="1"/>
  <c r="J13" i="6"/>
  <c r="M66" i="11"/>
  <c r="N65" i="11"/>
  <c r="H4" i="11"/>
  <c r="H9" i="11" s="1"/>
  <c r="I3" i="3" s="1"/>
  <c r="I5" i="3" s="1"/>
  <c r="I22" i="3" s="1"/>
  <c r="I26" i="3" s="1"/>
  <c r="H35" i="11"/>
  <c r="H20" i="11" s="1"/>
  <c r="H25" i="11" s="1"/>
  <c r="L49" i="6"/>
  <c r="L51" i="6" s="1"/>
  <c r="K22" i="6"/>
  <c r="K23" i="6" s="1"/>
  <c r="K29" i="6" s="1"/>
  <c r="D7" i="6"/>
  <c r="D11" i="6" s="1"/>
  <c r="D14" i="6" s="1"/>
  <c r="D31" i="6" s="1"/>
  <c r="E20" i="8"/>
  <c r="E21" i="8" s="1"/>
  <c r="I32" i="11"/>
  <c r="J30" i="11"/>
  <c r="H26" i="3"/>
  <c r="K8" i="11"/>
  <c r="K67" i="11"/>
  <c r="L57" i="11"/>
  <c r="K58" i="11"/>
  <c r="M62" i="11"/>
  <c r="L64" i="11"/>
  <c r="J15" i="11"/>
  <c r="J59" i="11"/>
  <c r="J23" i="11" s="1"/>
  <c r="M11" i="8"/>
  <c r="M12" i="8" s="1"/>
  <c r="N44" i="6"/>
  <c r="N11" i="8" s="1"/>
  <c r="N12" i="8" s="1"/>
  <c r="J40" i="11" l="1"/>
  <c r="J5" i="11" s="1"/>
  <c r="K38" i="11"/>
  <c r="D23" i="8"/>
  <c r="I17" i="11"/>
  <c r="J4" i="3" s="1"/>
  <c r="K6" i="11"/>
  <c r="K51" i="11"/>
  <c r="K22" i="11" s="1"/>
  <c r="L48" i="11"/>
  <c r="M46" i="11"/>
  <c r="M48" i="11" s="1"/>
  <c r="L33" i="11"/>
  <c r="K34" i="11"/>
  <c r="K12" i="11" s="1"/>
  <c r="L56" i="11"/>
  <c r="M54" i="11"/>
  <c r="K42" i="11"/>
  <c r="L41" i="11"/>
  <c r="J13" i="11"/>
  <c r="J17" i="11" s="1"/>
  <c r="K4" i="3" s="1"/>
  <c r="J43" i="11"/>
  <c r="J21" i="11" s="1"/>
  <c r="L8" i="11"/>
  <c r="L67" i="11"/>
  <c r="L24" i="11" s="1"/>
  <c r="K24" i="11"/>
  <c r="L58" i="11"/>
  <c r="M57" i="11"/>
  <c r="M58" i="11" s="1"/>
  <c r="M64" i="11"/>
  <c r="N62" i="11"/>
  <c r="F20" i="8"/>
  <c r="F21" i="8" s="1"/>
  <c r="E7" i="6"/>
  <c r="E11" i="6" s="1"/>
  <c r="E14" i="6" s="1"/>
  <c r="E31" i="6" s="1"/>
  <c r="I28" i="3"/>
  <c r="I29" i="3" s="1"/>
  <c r="I5" i="8" s="1"/>
  <c r="I8" i="8" s="1"/>
  <c r="I19" i="8" s="1"/>
  <c r="H28" i="3"/>
  <c r="H29" i="3" s="1"/>
  <c r="L43" i="6"/>
  <c r="L46" i="6" s="1"/>
  <c r="K13" i="6"/>
  <c r="N57" i="11"/>
  <c r="J32" i="11"/>
  <c r="K30" i="11"/>
  <c r="L22" i="6"/>
  <c r="L23" i="6" s="1"/>
  <c r="L29" i="6" s="1"/>
  <c r="M49" i="6"/>
  <c r="M51" i="6" s="1"/>
  <c r="M16" i="11"/>
  <c r="N66" i="11"/>
  <c r="N16" i="11" s="1"/>
  <c r="O11" i="8"/>
  <c r="O12" i="8" s="1"/>
  <c r="K15" i="11"/>
  <c r="K59" i="11"/>
  <c r="K23" i="11" s="1"/>
  <c r="I4" i="11"/>
  <c r="I9" i="11" s="1"/>
  <c r="J3" i="3" s="1"/>
  <c r="I35" i="11"/>
  <c r="I20" i="11" s="1"/>
  <c r="I25" i="11" s="1"/>
  <c r="K40" i="11" l="1"/>
  <c r="K5" i="11" s="1"/>
  <c r="L38" i="11"/>
  <c r="J5" i="3"/>
  <c r="J22" i="3" s="1"/>
  <c r="J26" i="3" s="1"/>
  <c r="N58" i="11"/>
  <c r="N15" i="11" s="1"/>
  <c r="L6" i="11"/>
  <c r="L51" i="11"/>
  <c r="N48" i="11"/>
  <c r="N6" i="11" s="1"/>
  <c r="M41" i="11"/>
  <c r="M42" i="11" s="1"/>
  <c r="M13" i="11" s="1"/>
  <c r="L42" i="11"/>
  <c r="N46" i="11"/>
  <c r="M6" i="11"/>
  <c r="M51" i="11"/>
  <c r="M22" i="11" s="1"/>
  <c r="K13" i="11"/>
  <c r="K17" i="11" s="1"/>
  <c r="L4" i="3" s="1"/>
  <c r="K43" i="11"/>
  <c r="K21" i="11" s="1"/>
  <c r="M56" i="11"/>
  <c r="M7" i="11" s="1"/>
  <c r="N54" i="11"/>
  <c r="L7" i="11"/>
  <c r="L34" i="11"/>
  <c r="M33" i="11"/>
  <c r="M8" i="11"/>
  <c r="M67" i="11"/>
  <c r="L15" i="11"/>
  <c r="L59" i="11"/>
  <c r="L23" i="11" s="1"/>
  <c r="H5" i="8"/>
  <c r="H8" i="8" s="1"/>
  <c r="H19" i="8" s="1"/>
  <c r="N64" i="11"/>
  <c r="N8" i="11" s="1"/>
  <c r="L30" i="11"/>
  <c r="K32" i="11"/>
  <c r="G20" i="8"/>
  <c r="G21" i="8" s="1"/>
  <c r="F7" i="6"/>
  <c r="F11" i="6" s="1"/>
  <c r="F14" i="6" s="1"/>
  <c r="F31" i="6" s="1"/>
  <c r="M15" i="11"/>
  <c r="M43" i="6"/>
  <c r="M46" i="6" s="1"/>
  <c r="L13" i="6"/>
  <c r="M22" i="6"/>
  <c r="M23" i="6" s="1"/>
  <c r="M29" i="6" s="1"/>
  <c r="N49" i="6"/>
  <c r="N51" i="6" s="1"/>
  <c r="N22" i="6" s="1"/>
  <c r="N23" i="6" s="1"/>
  <c r="N29" i="6" s="1"/>
  <c r="E23" i="8"/>
  <c r="J28" i="3"/>
  <c r="J29" i="3" s="1"/>
  <c r="J5" i="8" s="1"/>
  <c r="J8" i="8" s="1"/>
  <c r="J19" i="8" s="1"/>
  <c r="J4" i="11"/>
  <c r="J9" i="11" s="1"/>
  <c r="K3" i="3" s="1"/>
  <c r="K5" i="3" s="1"/>
  <c r="K22" i="3" s="1"/>
  <c r="K26" i="3" s="1"/>
  <c r="J35" i="11"/>
  <c r="J20" i="11" s="1"/>
  <c r="J25" i="11" s="1"/>
  <c r="M38" i="11" l="1"/>
  <c r="M40" i="11" s="1"/>
  <c r="M5" i="11" s="1"/>
  <c r="L40" i="11"/>
  <c r="N38" i="11"/>
  <c r="N56" i="11"/>
  <c r="N7" i="11" s="1"/>
  <c r="L13" i="11"/>
  <c r="L43" i="11"/>
  <c r="L21" i="11" s="1"/>
  <c r="N42" i="11"/>
  <c r="N13" i="11" s="1"/>
  <c r="M59" i="11"/>
  <c r="M23" i="11" s="1"/>
  <c r="M43" i="11"/>
  <c r="M21" i="11" s="1"/>
  <c r="M34" i="11"/>
  <c r="M12" i="11" s="1"/>
  <c r="M17" i="11" s="1"/>
  <c r="N4" i="3" s="1"/>
  <c r="N33" i="11"/>
  <c r="L22" i="11"/>
  <c r="N51" i="11"/>
  <c r="N22" i="11" s="1"/>
  <c r="L12" i="11"/>
  <c r="L17" i="11" s="1"/>
  <c r="M4" i="3" s="1"/>
  <c r="N41" i="11"/>
  <c r="F23" i="8"/>
  <c r="G7" i="6"/>
  <c r="G11" i="6" s="1"/>
  <c r="G14" i="6" s="1"/>
  <c r="G31" i="6" s="1"/>
  <c r="H20" i="8"/>
  <c r="H21" i="8" s="1"/>
  <c r="M30" i="11"/>
  <c r="L32" i="11"/>
  <c r="M24" i="11"/>
  <c r="N67" i="11"/>
  <c r="N24" i="11" s="1"/>
  <c r="K35" i="11"/>
  <c r="K20" i="11" s="1"/>
  <c r="K25" i="11" s="1"/>
  <c r="K4" i="11"/>
  <c r="K9" i="11" s="1"/>
  <c r="L3" i="3" s="1"/>
  <c r="L5" i="3" s="1"/>
  <c r="L22" i="3" s="1"/>
  <c r="L26" i="3" s="1"/>
  <c r="M13" i="6"/>
  <c r="N43" i="6"/>
  <c r="N46" i="6" s="1"/>
  <c r="N13" i="6" s="1"/>
  <c r="K28" i="3"/>
  <c r="K29" i="3"/>
  <c r="L5" i="11" l="1"/>
  <c r="N40" i="11"/>
  <c r="N5" i="11" s="1"/>
  <c r="N43" i="11"/>
  <c r="N21" i="11" s="1"/>
  <c r="N59" i="11"/>
  <c r="N23" i="11" s="1"/>
  <c r="N34" i="11"/>
  <c r="N12" i="11" s="1"/>
  <c r="N17" i="11" s="1"/>
  <c r="O4" i="3" s="1"/>
  <c r="L28" i="3"/>
  <c r="L29" i="3" s="1"/>
  <c r="L5" i="8" s="1"/>
  <c r="L8" i="8" s="1"/>
  <c r="L19" i="8" s="1"/>
  <c r="I20" i="8"/>
  <c r="I21" i="8" s="1"/>
  <c r="H7" i="6"/>
  <c r="H11" i="6" s="1"/>
  <c r="H14" i="6" s="1"/>
  <c r="H31" i="6" s="1"/>
  <c r="L35" i="11"/>
  <c r="L20" i="11" s="1"/>
  <c r="L25" i="11" s="1"/>
  <c r="L4" i="11"/>
  <c r="L9" i="11" s="1"/>
  <c r="M3" i="3" s="1"/>
  <c r="M5" i="3" s="1"/>
  <c r="M22" i="3" s="1"/>
  <c r="M26" i="3" s="1"/>
  <c r="K5" i="8"/>
  <c r="K8" i="8" s="1"/>
  <c r="K19" i="8" s="1"/>
  <c r="M32" i="11"/>
  <c r="N30" i="11"/>
  <c r="G23" i="8"/>
  <c r="M28" i="3" l="1"/>
  <c r="M29" i="3" s="1"/>
  <c r="M5" i="8" s="1"/>
  <c r="M8" i="8" s="1"/>
  <c r="M19" i="8" s="1"/>
  <c r="M4" i="11"/>
  <c r="M9" i="11" s="1"/>
  <c r="N3" i="3" s="1"/>
  <c r="N5" i="3" s="1"/>
  <c r="M35" i="11"/>
  <c r="N32" i="11"/>
  <c r="N4" i="11" s="1"/>
  <c r="N9" i="11" s="1"/>
  <c r="O3" i="3" s="1"/>
  <c r="J20" i="8"/>
  <c r="J21" i="8" s="1"/>
  <c r="I7" i="6"/>
  <c r="I11" i="6" s="1"/>
  <c r="I14" i="6" s="1"/>
  <c r="I31" i="6" s="1"/>
  <c r="H23" i="8"/>
  <c r="J7" i="6" l="1"/>
  <c r="J11" i="6" s="1"/>
  <c r="J14" i="6" s="1"/>
  <c r="J31" i="6" s="1"/>
  <c r="K20" i="8"/>
  <c r="K21" i="8" s="1"/>
  <c r="M20" i="11"/>
  <c r="M25" i="11" s="1"/>
  <c r="N35" i="11"/>
  <c r="N20" i="11" s="1"/>
  <c r="N25" i="11" s="1"/>
  <c r="N22" i="3"/>
  <c r="O5" i="3"/>
  <c r="I23" i="8"/>
  <c r="J23" i="8" l="1"/>
  <c r="N26" i="3"/>
  <c r="O22" i="3"/>
  <c r="L20" i="8"/>
  <c r="L21" i="8" s="1"/>
  <c r="K7" i="6"/>
  <c r="K11" i="6" s="1"/>
  <c r="K14" i="6" s="1"/>
  <c r="K31" i="6" s="1"/>
  <c r="K23" i="8" l="1"/>
  <c r="M20" i="8"/>
  <c r="M21" i="8" s="1"/>
  <c r="L7" i="6"/>
  <c r="L11" i="6" s="1"/>
  <c r="L14" i="6" s="1"/>
  <c r="L31" i="6" s="1"/>
  <c r="N28" i="3"/>
  <c r="O28" i="3" s="1"/>
  <c r="O26" i="3"/>
  <c r="N29" i="3" l="1"/>
  <c r="L23" i="8"/>
  <c r="N20" i="8"/>
  <c r="M7" i="6"/>
  <c r="M11" i="6" s="1"/>
  <c r="M14" i="6" s="1"/>
  <c r="M31" i="6" s="1"/>
  <c r="M23" i="8" l="1"/>
  <c r="N5" i="8"/>
  <c r="N8" i="8" s="1"/>
  <c r="N19" i="8" s="1"/>
  <c r="N21" i="8" s="1"/>
  <c r="O29" i="3"/>
  <c r="O5" i="8" s="1"/>
  <c r="O8" i="8" s="1"/>
  <c r="O19" i="8" s="1"/>
  <c r="O20" i="8" l="1"/>
  <c r="O21" i="8" s="1"/>
  <c r="N7" i="6"/>
  <c r="N11" i="6" s="1"/>
  <c r="N14" i="6" s="1"/>
  <c r="N31" i="6" s="1"/>
  <c r="N23" i="8" l="1"/>
</calcChain>
</file>

<file path=xl/sharedStrings.xml><?xml version="1.0" encoding="utf-8"?>
<sst xmlns="http://schemas.openxmlformats.org/spreadsheetml/2006/main" count="469" uniqueCount="153">
  <si>
    <t>May</t>
  </si>
  <si>
    <t>Full-Time</t>
  </si>
  <si>
    <t>Part-Time</t>
  </si>
  <si>
    <t>Benefits</t>
  </si>
  <si>
    <t>Bonus</t>
  </si>
  <si>
    <t>Federal Tax</t>
  </si>
  <si>
    <t>April</t>
  </si>
  <si>
    <t>September</t>
  </si>
  <si>
    <t>November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</si>
  <si>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</si>
  <si>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</si>
  <si>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</si>
  <si>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</si>
  <si>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</si>
  <si>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</si>
  <si>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</si>
  <si>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</si>
  <si>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</si>
  <si>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</si>
  <si>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</si>
  <si>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FY</t>
  </si>
  <si>
    <t>Total</t>
  </si>
  <si>
    <t>Check</t>
  </si>
  <si>
    <t>Working Capital Schedule</t>
  </si>
  <si>
    <t>Net Working Capital (NWC)</t>
  </si>
  <si>
    <t>Depreciation Schedule</t>
  </si>
  <si>
    <t>Debt &amp; Interest Schedule</t>
  </si>
  <si>
    <t>State Tax</t>
  </si>
  <si>
    <t>Produk 1</t>
  </si>
  <si>
    <t>Produk 2</t>
  </si>
  <si>
    <t>Produk 3</t>
  </si>
  <si>
    <t>Produk 4</t>
  </si>
  <si>
    <t>Produk 5</t>
  </si>
  <si>
    <t>Pendapatan</t>
  </si>
  <si>
    <t>HPP</t>
  </si>
  <si>
    <t>Laba Kotor</t>
  </si>
  <si>
    <t>Rincian Penjualan</t>
  </si>
  <si>
    <t>Harga Jual Per Unit</t>
  </si>
  <si>
    <t>Unit Terjual</t>
  </si>
  <si>
    <t>HPP Per Unit</t>
  </si>
  <si>
    <t>Total HPP</t>
  </si>
  <si>
    <t>Biaya</t>
  </si>
  <si>
    <t>Iklan dan Promosi</t>
  </si>
  <si>
    <t>Penyusutan dan Amortisasi</t>
  </si>
  <si>
    <t>Asuransi</t>
  </si>
  <si>
    <t>Pemasaran</t>
  </si>
  <si>
    <t>Sewa Kantor</t>
  </si>
  <si>
    <t>Umum dan Administrasi</t>
  </si>
  <si>
    <t>Biaya Profesional</t>
  </si>
  <si>
    <t>Teknologi</t>
  </si>
  <si>
    <t>Travel, Makan, dan Hiburan</t>
  </si>
  <si>
    <t>Prasarana</t>
  </si>
  <si>
    <t>Aneka Ragam</t>
  </si>
  <si>
    <t>Total Biaya Operasional</t>
  </si>
  <si>
    <t>Biaya Bunga</t>
  </si>
  <si>
    <t>Pemeliharaan</t>
  </si>
  <si>
    <t>Mei</t>
  </si>
  <si>
    <t>Juni</t>
  </si>
  <si>
    <t>Juli</t>
  </si>
  <si>
    <t>Agustus</t>
  </si>
  <si>
    <t>Oktober</t>
  </si>
  <si>
    <t>Desember</t>
  </si>
  <si>
    <t>Agt</t>
  </si>
  <si>
    <t>Okt</t>
  </si>
  <si>
    <t>Des</t>
  </si>
  <si>
    <t>Biaya Operasional</t>
  </si>
  <si>
    <t>Upah dan Benefit</t>
  </si>
  <si>
    <t>Total Biaya</t>
  </si>
  <si>
    <t>Pendapatan Sebelum Bunga dan Pajak</t>
  </si>
  <si>
    <t>Bonus Karyawan</t>
  </si>
  <si>
    <t>Pendapatan Sebelum Pajak</t>
  </si>
  <si>
    <t>Pendapatan Pajak</t>
  </si>
  <si>
    <t>Pendapataan Bersih</t>
  </si>
  <si>
    <t>Neraca Keuangan</t>
  </si>
  <si>
    <t>Agu</t>
  </si>
  <si>
    <t>Aset</t>
  </si>
  <si>
    <t>Aset Lancar</t>
  </si>
  <si>
    <t>Kas</t>
  </si>
  <si>
    <t>Piutang Usaha</t>
  </si>
  <si>
    <t>Biaya Dibayar Dimuka</t>
  </si>
  <si>
    <t>Persediaan</t>
  </si>
  <si>
    <t>Total Aset Lancar</t>
  </si>
  <si>
    <t>Properti dan Peralatan</t>
  </si>
  <si>
    <t>Total Aset</t>
  </si>
  <si>
    <t>Liabilitas</t>
  </si>
  <si>
    <t>Liabilitas Lancar</t>
  </si>
  <si>
    <t>Utang Usaha</t>
  </si>
  <si>
    <t>Beban yang masih harus dibayar</t>
  </si>
  <si>
    <t>Total Liabilitas Lancar</t>
  </si>
  <si>
    <t>Utang Jangka Panjang</t>
  </si>
  <si>
    <t>Total Liabilitas</t>
  </si>
  <si>
    <t>Ekuitas Pemegang Saham</t>
  </si>
  <si>
    <t>Penyertaan Modal</t>
  </si>
  <si>
    <t>Pendapatan yang disimpan</t>
  </si>
  <si>
    <t>Total Liabilitas &amp; Ekuitas Pemegang Saham</t>
  </si>
  <si>
    <t>Jadwal Pendukung</t>
  </si>
  <si>
    <t>Hutang Usaha</t>
  </si>
  <si>
    <t>Penutupan PPE</t>
  </si>
  <si>
    <t>Ditambah Capex</t>
  </si>
  <si>
    <t>Dikurangi Penyusutan</t>
  </si>
  <si>
    <t>Perubahan di NWC</t>
  </si>
  <si>
    <t>Penutupan Hutang</t>
  </si>
  <si>
    <t>Arus Kas Operasi</t>
  </si>
  <si>
    <t>Pendapatan Bersih</t>
  </si>
  <si>
    <t>Plus: Penyusutan &amp; Amortisasi</t>
  </si>
  <si>
    <t>Less: Perubahan di Working Capital</t>
  </si>
  <si>
    <t>Kas dari Operasi</t>
  </si>
  <si>
    <t>Arus Kas Investasi</t>
  </si>
  <si>
    <t>Kas dari Investasi</t>
  </si>
  <si>
    <t>Arus Kas Pembiayaan</t>
  </si>
  <si>
    <t>Kas dari Pembiayaan</t>
  </si>
  <si>
    <t>Investasi Properti dan Peralatan</t>
  </si>
  <si>
    <t>Penerbitan (Pembayaran Kembali) Hutang</t>
  </si>
  <si>
    <t>Penerbitan (Pembayaran Kembali) Ekuitas</t>
  </si>
  <si>
    <t>Peningkatan (Penurunan) Kas Bersih</t>
  </si>
  <si>
    <t>Saldo Kas Pembukaan</t>
  </si>
  <si>
    <t>Saldo Kas Penutupan</t>
  </si>
  <si>
    <t>Tipe</t>
  </si>
  <si>
    <t>Upah Dibayar</t>
  </si>
  <si>
    <t>Jam/Hari</t>
  </si>
  <si>
    <t>Paruh Waktu</t>
  </si>
  <si>
    <t>Kontraktor</t>
  </si>
  <si>
    <t>Per Jam</t>
  </si>
  <si>
    <t>Bervariasi</t>
  </si>
  <si>
    <t>Ya</t>
  </si>
  <si>
    <t>Tidak</t>
  </si>
  <si>
    <t># Pekerja</t>
  </si>
  <si>
    <t>Rata-Rata Upah Per Jam</t>
  </si>
  <si>
    <t>Rata-Rata</t>
  </si>
  <si>
    <t>Gaji Bersih</t>
  </si>
  <si>
    <t>Rincian Payroll Per Bulan</t>
  </si>
  <si>
    <t>Januari</t>
  </si>
  <si>
    <t>Awal Bulan</t>
  </si>
  <si>
    <t>Akhir Bulan</t>
  </si>
  <si>
    <t>Hari Kerja Bersih</t>
  </si>
  <si>
    <t>Nama</t>
  </si>
  <si>
    <t>Nomor Karyawan</t>
  </si>
  <si>
    <t>Upah Per Jam</t>
  </si>
  <si>
    <t>Jam/Bulan</t>
  </si>
  <si>
    <t>Upah Per Bulan</t>
  </si>
  <si>
    <t>Asuransi Karyawan</t>
  </si>
  <si>
    <t>Pensiun Karyawan</t>
  </si>
  <si>
    <t>Total Hutang</t>
  </si>
  <si>
    <t>10% dari EBIT</t>
  </si>
  <si>
    <t>Februari</t>
  </si>
  <si>
    <t>Maret</t>
  </si>
  <si>
    <t>Total Upah dan Bonus</t>
  </si>
  <si>
    <t>ILMU KEUANGAN</t>
  </si>
  <si>
    <t>Aset Tetap</t>
  </si>
  <si>
    <t>Hutang</t>
  </si>
  <si>
    <t>Penambahan/Pembayaran Hutang</t>
  </si>
  <si>
    <t>Proyeksi Arus Kas</t>
  </si>
  <si>
    <t>Proyeksi Neraca Keuangan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</si>
</sst>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_);_(* \(#,##0\);_(* &quot;-&quot;_);_(@_)"/>
    <numFmt numFmtId="165" formatCode="_(* #,##0.00_);_(* \(#,##0.00\);_(* &quot;-&quot;??_);_(@_)"/>
    <numFmt numFmtId="166" formatCode="_(&quot;$&quot;* #,##0_);_(&quot;$&quot;* \(#,##0\);_(&quot;$&quot;* &quot;-&quot;_);_(@_)"/>
    <numFmt numFmtId="167" formatCode="_(* #,##0_);_(* \(#,##0\);_(* &quot;-&quot;??_);_(@_)"/>
    <numFmt numFmtId="168" formatCode="_-* #,##0_-;\(#,##0\)_-;_-* &quot;-&quot;_-;_-@_-"/>
    <numFmt numFmtId="169" formatCode="0.0%"/>
    <numFmt numFmtId="170" formatCode="0.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Open Sans"/>
      <family val="2"/>
    </font>
    <font>
      <b/>
      <sz val="10"/>
      <color theme="0"/>
      <name val="Open Sans"/>
      <family val="2"/>
    </font>
    <font>
      <sz val="10"/>
      <color theme="0"/>
      <name val="Open Sans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i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FF"/>
      <name val="Arial"/>
      <family val="2"/>
    </font>
    <font>
      <i/>
      <sz val="11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i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rgb="FF0000FF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FF"/>
      <name val="Arial"/>
      <family val="2"/>
    </font>
    <font>
      <i/>
      <sz val="10"/>
      <color theme="1"/>
      <name val="Arial"/>
      <family val="2"/>
    </font>
    <font>
      <i/>
      <sz val="10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/>
    <xf numFmtId="0" fontId="4" fillId="3" borderId="0" xfId="0" applyFont="1" applyFill="1"/>
    <xf numFmtId="168" fontId="7" fillId="3" borderId="0" xfId="1" applyNumberFormat="1" applyFont="1" applyFill="1"/>
    <xf numFmtId="0" fontId="7" fillId="3" borderId="0" xfId="0" applyFont="1" applyFill="1"/>
    <xf numFmtId="168" fontId="8" fillId="3" borderId="0" xfId="1" applyNumberFormat="1" applyFont="1" applyFill="1" applyAlignment="1">
      <alignment horizontal="left" indent="1"/>
    </xf>
    <xf numFmtId="0" fontId="8" fillId="3" borderId="0" xfId="0" applyFont="1" applyFill="1" applyAlignment="1">
      <alignment horizontal="centerContinuous"/>
    </xf>
    <xf numFmtId="0" fontId="7" fillId="3" borderId="0" xfId="0" applyFont="1" applyFill="1" applyAlignment="1">
      <alignment horizontal="centerContinuous"/>
    </xf>
    <xf numFmtId="0" fontId="9" fillId="3" borderId="0" xfId="0" applyFont="1" applyFill="1" applyAlignment="1">
      <alignment horizontal="left" indent="1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10" fillId="0" borderId="0" xfId="0" applyFont="1"/>
    <xf numFmtId="0" fontId="11" fillId="0" borderId="0" xfId="0" applyFont="1"/>
    <xf numFmtId="164" fontId="11" fillId="0" borderId="0" xfId="7" applyFont="1"/>
    <xf numFmtId="0" fontId="11" fillId="0" borderId="2" xfId="0" applyFont="1" applyBorder="1"/>
    <xf numFmtId="164" fontId="11" fillId="0" borderId="2" xfId="7" applyFont="1" applyBorder="1"/>
    <xf numFmtId="164" fontId="10" fillId="0" borderId="0" xfId="7" applyFont="1"/>
    <xf numFmtId="164" fontId="12" fillId="2" borderId="2" xfId="7" applyFont="1" applyFill="1" applyBorder="1"/>
    <xf numFmtId="0" fontId="11" fillId="0" borderId="2" xfId="0" applyFont="1" applyFill="1" applyBorder="1"/>
    <xf numFmtId="164" fontId="11" fillId="0" borderId="2" xfId="7" applyFont="1" applyFill="1" applyBorder="1"/>
    <xf numFmtId="164" fontId="13" fillId="0" borderId="0" xfId="7" applyFont="1"/>
    <xf numFmtId="0" fontId="14" fillId="3" borderId="0" xfId="0" applyFont="1" applyFill="1"/>
    <xf numFmtId="168" fontId="15" fillId="3" borderId="0" xfId="1" applyNumberFormat="1" applyFont="1" applyFill="1" applyAlignment="1">
      <alignment horizontal="left" indent="1"/>
    </xf>
    <xf numFmtId="0" fontId="15" fillId="3" borderId="0" xfId="0" applyFont="1" applyFill="1" applyAlignment="1">
      <alignment horizontal="centerContinuous"/>
    </xf>
    <xf numFmtId="0" fontId="14" fillId="3" borderId="0" xfId="0" applyFont="1" applyFill="1" applyAlignment="1">
      <alignment horizontal="centerContinuous"/>
    </xf>
    <xf numFmtId="0" fontId="16" fillId="3" borderId="0" xfId="0" applyFont="1" applyFill="1" applyAlignment="1">
      <alignment horizontal="left" indent="1"/>
    </xf>
    <xf numFmtId="0" fontId="15" fillId="3" borderId="0" xfId="0" applyFont="1" applyFill="1"/>
    <xf numFmtId="0" fontId="15" fillId="3" borderId="0" xfId="0" applyFont="1" applyFill="1" applyAlignment="1">
      <alignment horizontal="right"/>
    </xf>
    <xf numFmtId="0" fontId="15" fillId="4" borderId="0" xfId="0" applyFont="1" applyFill="1" applyAlignment="1">
      <alignment horizontal="left" indent="1"/>
    </xf>
    <xf numFmtId="0" fontId="15" fillId="4" borderId="0" xfId="0" applyFont="1" applyFill="1"/>
    <xf numFmtId="0" fontId="15" fillId="4" borderId="0" xfId="0" applyFont="1" applyFill="1" applyAlignment="1">
      <alignment horizontal="right"/>
    </xf>
    <xf numFmtId="0" fontId="14" fillId="0" borderId="0" xfId="0" applyFont="1" applyFill="1"/>
    <xf numFmtId="168" fontId="17" fillId="0" borderId="0" xfId="1" applyNumberFormat="1" applyFont="1"/>
    <xf numFmtId="168" fontId="18" fillId="0" borderId="0" xfId="1" applyNumberFormat="1" applyFont="1"/>
    <xf numFmtId="164" fontId="18" fillId="0" borderId="0" xfId="7" applyFont="1"/>
    <xf numFmtId="164" fontId="19" fillId="0" borderId="0" xfId="7" applyFont="1"/>
    <xf numFmtId="0" fontId="19" fillId="0" borderId="0" xfId="0" applyFont="1"/>
    <xf numFmtId="168" fontId="19" fillId="0" borderId="0" xfId="1" applyNumberFormat="1" applyFont="1"/>
    <xf numFmtId="168" fontId="19" fillId="0" borderId="0" xfId="1" applyNumberFormat="1" applyFont="1" applyAlignment="1">
      <alignment horizontal="left" indent="2"/>
    </xf>
    <xf numFmtId="164" fontId="20" fillId="0" borderId="0" xfId="7" applyFont="1" applyFill="1"/>
    <xf numFmtId="164" fontId="18" fillId="2" borderId="0" xfId="7" applyFont="1" applyFill="1"/>
    <xf numFmtId="168" fontId="19" fillId="0" borderId="2" xfId="1" applyNumberFormat="1" applyFont="1" applyBorder="1" applyAlignment="1">
      <alignment horizontal="left" indent="2"/>
    </xf>
    <xf numFmtId="168" fontId="18" fillId="0" borderId="2" xfId="1" applyNumberFormat="1" applyFont="1" applyBorder="1"/>
    <xf numFmtId="164" fontId="18" fillId="2" borderId="2" xfId="7" applyFont="1" applyFill="1" applyBorder="1"/>
    <xf numFmtId="168" fontId="20" fillId="0" borderId="0" xfId="1" applyNumberFormat="1" applyFont="1"/>
    <xf numFmtId="164" fontId="20" fillId="0" borderId="0" xfId="7" applyFont="1"/>
    <xf numFmtId="168" fontId="19" fillId="0" borderId="0" xfId="1" applyNumberFormat="1" applyFont="1" applyAlignment="1">
      <alignment horizontal="left" indent="1"/>
    </xf>
    <xf numFmtId="168" fontId="17" fillId="0" borderId="4" xfId="1" applyNumberFormat="1" applyFont="1" applyBorder="1"/>
    <xf numFmtId="168" fontId="21" fillId="0" borderId="4" xfId="1" applyNumberFormat="1" applyFont="1" applyBorder="1"/>
    <xf numFmtId="164" fontId="21" fillId="0" borderId="4" xfId="7" applyFont="1" applyBorder="1"/>
    <xf numFmtId="168" fontId="17" fillId="0" borderId="0" xfId="1" applyNumberFormat="1" applyFont="1" applyBorder="1"/>
    <xf numFmtId="168" fontId="22" fillId="0" borderId="0" xfId="1" applyNumberFormat="1" applyFont="1" applyBorder="1"/>
    <xf numFmtId="164" fontId="22" fillId="0" borderId="0" xfId="7" applyFont="1" applyBorder="1"/>
    <xf numFmtId="164" fontId="18" fillId="0" borderId="0" xfId="7" applyFont="1" applyFill="1"/>
    <xf numFmtId="168" fontId="17" fillId="0" borderId="5" xfId="1" applyNumberFormat="1" applyFont="1" applyBorder="1"/>
    <xf numFmtId="168" fontId="21" fillId="0" borderId="5" xfId="1" applyNumberFormat="1" applyFont="1" applyBorder="1"/>
    <xf numFmtId="164" fontId="21" fillId="0" borderId="5" xfId="7" applyFont="1" applyBorder="1"/>
    <xf numFmtId="168" fontId="21" fillId="0" borderId="0" xfId="1" applyNumberFormat="1" applyFont="1" applyBorder="1"/>
    <xf numFmtId="164" fontId="21" fillId="0" borderId="0" xfId="7" applyFont="1" applyBorder="1"/>
    <xf numFmtId="168" fontId="17" fillId="0" borderId="3" xfId="1" applyNumberFormat="1" applyFont="1" applyBorder="1"/>
    <xf numFmtId="168" fontId="21" fillId="0" borderId="3" xfId="1" applyNumberFormat="1" applyFont="1" applyBorder="1"/>
    <xf numFmtId="164" fontId="21" fillId="0" borderId="3" xfId="7" applyFont="1" applyBorder="1"/>
    <xf numFmtId="168" fontId="23" fillId="0" borderId="0" xfId="1" applyNumberFormat="1" applyFont="1"/>
    <xf numFmtId="170" fontId="23" fillId="0" borderId="0" xfId="1" applyNumberFormat="1" applyFont="1"/>
    <xf numFmtId="164" fontId="23" fillId="0" borderId="0" xfId="7" applyFont="1"/>
    <xf numFmtId="0" fontId="19" fillId="4" borderId="0" xfId="0" applyFont="1" applyFill="1"/>
    <xf numFmtId="164" fontId="15" fillId="4" borderId="0" xfId="7" applyFont="1" applyFill="1"/>
    <xf numFmtId="0" fontId="17" fillId="0" borderId="0" xfId="0" applyFont="1"/>
    <xf numFmtId="0" fontId="20" fillId="0" borderId="0" xfId="0" applyFont="1"/>
    <xf numFmtId="0" fontId="19" fillId="0" borderId="2" xfId="0" applyFont="1" applyBorder="1"/>
    <xf numFmtId="164" fontId="19" fillId="0" borderId="2" xfId="7" applyFont="1" applyBorder="1"/>
    <xf numFmtId="164" fontId="19" fillId="2" borderId="0" xfId="7" applyFont="1" applyFill="1"/>
    <xf numFmtId="164" fontId="19" fillId="0" borderId="2" xfId="7" applyFont="1" applyFill="1" applyBorder="1"/>
    <xf numFmtId="164" fontId="19" fillId="2" borderId="2" xfId="7" applyFont="1" applyFill="1" applyBorder="1"/>
    <xf numFmtId="164" fontId="19" fillId="0" borderId="0" xfId="7" applyFont="1" applyFill="1"/>
    <xf numFmtId="168" fontId="14" fillId="3" borderId="0" xfId="1" applyNumberFormat="1" applyFont="1" applyFill="1"/>
    <xf numFmtId="164" fontId="20" fillId="0" borderId="2" xfId="7" applyFont="1" applyFill="1" applyBorder="1"/>
    <xf numFmtId="164" fontId="17" fillId="0" borderId="0" xfId="7" applyFont="1"/>
    <xf numFmtId="0" fontId="19" fillId="0" borderId="0" xfId="0" applyFont="1" applyAlignment="1">
      <alignment horizontal="left" indent="1"/>
    </xf>
    <xf numFmtId="0" fontId="19" fillId="0" borderId="0" xfId="0" applyFont="1" applyBorder="1" applyAlignment="1">
      <alignment horizontal="left" indent="1"/>
    </xf>
    <xf numFmtId="0" fontId="19" fillId="0" borderId="0" xfId="0" applyFont="1" applyBorder="1"/>
    <xf numFmtId="164" fontId="20" fillId="0" borderId="0" xfId="7" applyFont="1" applyFill="1" applyBorder="1"/>
    <xf numFmtId="164" fontId="19" fillId="0" borderId="0" xfId="7" applyFont="1" applyBorder="1"/>
    <xf numFmtId="0" fontId="19" fillId="0" borderId="2" xfId="0" applyFont="1" applyBorder="1" applyAlignment="1">
      <alignment horizontal="left" indent="1"/>
    </xf>
    <xf numFmtId="0" fontId="19" fillId="0" borderId="3" xfId="0" applyFont="1" applyBorder="1"/>
    <xf numFmtId="164" fontId="19" fillId="0" borderId="3" xfId="7" applyFont="1" applyBorder="1"/>
    <xf numFmtId="169" fontId="24" fillId="0" borderId="2" xfId="0" applyNumberFormat="1" applyFont="1" applyBorder="1"/>
    <xf numFmtId="0" fontId="17" fillId="0" borderId="4" xfId="0" applyFont="1" applyBorder="1"/>
    <xf numFmtId="164" fontId="17" fillId="0" borderId="4" xfId="7" applyFont="1" applyBorder="1"/>
    <xf numFmtId="0" fontId="3" fillId="3" borderId="0" xfId="0" applyFont="1" applyFill="1" applyAlignment="1">
      <alignment horizontal="left" indent="1"/>
    </xf>
    <xf numFmtId="0" fontId="15" fillId="3" borderId="0" xfId="0" applyFont="1" applyFill="1" applyAlignment="1">
      <alignment horizontal="left" indent="1"/>
    </xf>
    <xf numFmtId="0" fontId="15" fillId="4" borderId="0" xfId="0" applyFont="1" applyFill="1" applyAlignment="1">
      <alignment horizontal="center" wrapText="1"/>
    </xf>
    <xf numFmtId="0" fontId="15" fillId="4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14" fontId="18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167" fontId="20" fillId="0" borderId="0" xfId="1" applyNumberFormat="1" applyFont="1" applyBorder="1" applyAlignment="1">
      <alignment horizontal="center"/>
    </xf>
    <xf numFmtId="17" fontId="15" fillId="4" borderId="0" xfId="0" applyNumberFormat="1" applyFont="1" applyFill="1" applyAlignment="1">
      <alignment horizontal="left" wrapText="1"/>
    </xf>
    <xf numFmtId="17" fontId="15" fillId="4" borderId="0" xfId="0" applyNumberFormat="1" applyFont="1" applyFill="1" applyAlignment="1">
      <alignment horizontal="center" wrapText="1"/>
    </xf>
    <xf numFmtId="164" fontId="19" fillId="0" borderId="0" xfId="0" applyNumberFormat="1" applyFont="1"/>
    <xf numFmtId="164" fontId="17" fillId="0" borderId="0" xfId="0" applyNumberFormat="1" applyFont="1"/>
    <xf numFmtId="17" fontId="15" fillId="4" borderId="0" xfId="0" applyNumberFormat="1" applyFont="1" applyFill="1" applyAlignment="1">
      <alignment horizontal="left"/>
    </xf>
    <xf numFmtId="164" fontId="15" fillId="4" borderId="0" xfId="7" applyFont="1" applyFill="1" applyAlignment="1">
      <alignment horizontal="center" wrapText="1"/>
    </xf>
    <xf numFmtId="164" fontId="19" fillId="0" borderId="0" xfId="7" applyFont="1" applyAlignment="1">
      <alignment horizontal="center"/>
    </xf>
    <xf numFmtId="164" fontId="19" fillId="0" borderId="0" xfId="7" applyFont="1" applyBorder="1" applyAlignment="1">
      <alignment horizontal="center"/>
    </xf>
    <xf numFmtId="164" fontId="20" fillId="0" borderId="0" xfId="7" applyFont="1" applyBorder="1" applyAlignment="1">
      <alignment horizontal="center"/>
    </xf>
    <xf numFmtId="164" fontId="18" fillId="0" borderId="0" xfId="7" applyFont="1" applyAlignment="1">
      <alignment horizontal="center"/>
    </xf>
    <xf numFmtId="0" fontId="18" fillId="2" borderId="0" xfId="0" applyFont="1" applyFill="1"/>
    <xf numFmtId="164" fontId="18" fillId="2" borderId="0" xfId="7" applyFont="1" applyFill="1" applyAlignment="1">
      <alignment horizontal="center"/>
    </xf>
    <xf numFmtId="164" fontId="17" fillId="0" borderId="0" xfId="7" applyFont="1" applyAlignment="1">
      <alignment horizontal="center"/>
    </xf>
    <xf numFmtId="0" fontId="18" fillId="2" borderId="1" xfId="0" applyFont="1" applyFill="1" applyBorder="1"/>
    <xf numFmtId="164" fontId="18" fillId="2" borderId="1" xfId="7" applyFont="1" applyFill="1" applyBorder="1"/>
    <xf numFmtId="164" fontId="19" fillId="0" borderId="1" xfId="7" applyFont="1" applyBorder="1"/>
    <xf numFmtId="164" fontId="18" fillId="2" borderId="1" xfId="7" applyFont="1" applyFill="1" applyBorder="1" applyAlignment="1">
      <alignment horizontal="center"/>
    </xf>
    <xf numFmtId="164" fontId="19" fillId="0" borderId="1" xfId="7" applyFont="1" applyBorder="1" applyAlignment="1">
      <alignment horizontal="center"/>
    </xf>
    <xf numFmtId="164" fontId="17" fillId="0" borderId="1" xfId="7" applyFont="1" applyBorder="1" applyAlignment="1">
      <alignment horizontal="center"/>
    </xf>
    <xf numFmtId="164" fontId="17" fillId="0" borderId="1" xfId="7" applyFont="1" applyBorder="1"/>
    <xf numFmtId="164" fontId="19" fillId="0" borderId="1" xfId="7" applyFont="1" applyFill="1" applyBorder="1"/>
    <xf numFmtId="164" fontId="22" fillId="2" borderId="0" xfId="7" applyFont="1" applyFill="1" applyAlignment="1">
      <alignment horizontal="center"/>
    </xf>
    <xf numFmtId="14" fontId="18" fillId="0" borderId="0" xfId="0" applyNumberFormat="1" applyFont="1" applyAlignment="1">
      <alignment horizontal="center"/>
    </xf>
    <xf numFmtId="0" fontId="22" fillId="2" borderId="0" xfId="0" applyFont="1" applyFill="1"/>
    <xf numFmtId="0" fontId="22" fillId="2" borderId="0" xfId="0" applyFont="1" applyFill="1" applyAlignment="1">
      <alignment horizontal="center"/>
    </xf>
    <xf numFmtId="166" fontId="18" fillId="2" borderId="0" xfId="0" applyNumberFormat="1" applyFont="1" applyFill="1" applyAlignment="1">
      <alignment horizontal="center"/>
    </xf>
    <xf numFmtId="166" fontId="19" fillId="0" borderId="0" xfId="0" applyNumberFormat="1" applyFont="1"/>
    <xf numFmtId="166" fontId="17" fillId="0" borderId="0" xfId="0" applyNumberFormat="1" applyFont="1"/>
    <xf numFmtId="0" fontId="18" fillId="2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166" fontId="22" fillId="2" borderId="0" xfId="0" applyNumberFormat="1" applyFont="1" applyFill="1" applyAlignment="1">
      <alignment horizontal="center"/>
    </xf>
    <xf numFmtId="166" fontId="18" fillId="2" borderId="0" xfId="0" applyNumberFormat="1" applyFont="1" applyFill="1"/>
    <xf numFmtId="0" fontId="19" fillId="0" borderId="1" xfId="0" applyFont="1" applyBorder="1"/>
    <xf numFmtId="166" fontId="18" fillId="2" borderId="1" xfId="0" applyNumberFormat="1" applyFont="1" applyFill="1" applyBorder="1"/>
    <xf numFmtId="164" fontId="17" fillId="0" borderId="2" xfId="7" applyFont="1" applyBorder="1"/>
    <xf numFmtId="164" fontId="19" fillId="0" borderId="0" xfId="7" applyFont="1" applyAlignment="1">
      <alignment horizontal="left"/>
    </xf>
    <xf numFmtId="164" fontId="19" fillId="0" borderId="2" xfId="7" applyFont="1" applyBorder="1" applyAlignment="1">
      <alignment horizontal="left"/>
    </xf>
    <xf numFmtId="164" fontId="15" fillId="4" borderId="0" xfId="7" applyFont="1" applyFill="1" applyBorder="1"/>
    <xf numFmtId="0" fontId="15" fillId="4" borderId="0" xfId="0" applyFont="1" applyFill="1" applyAlignment="1">
      <alignment wrapText="1"/>
    </xf>
    <xf numFmtId="0" fontId="15" fillId="4" borderId="1" xfId="0" applyFont="1" applyFill="1" applyBorder="1"/>
    <xf numFmtId="164" fontId="15" fillId="4" borderId="1" xfId="7" applyFont="1" applyFill="1" applyBorder="1" applyAlignment="1">
      <alignment horizontal="center"/>
    </xf>
    <xf numFmtId="164" fontId="16" fillId="4" borderId="1" xfId="7" applyFont="1" applyFill="1" applyBorder="1" applyAlignment="1">
      <alignment horizontal="center"/>
    </xf>
    <xf numFmtId="164" fontId="14" fillId="4" borderId="1" xfId="7" applyFont="1" applyFill="1" applyBorder="1"/>
    <xf numFmtId="164" fontId="16" fillId="4" borderId="1" xfId="7" applyFont="1" applyFill="1" applyBorder="1"/>
    <xf numFmtId="0" fontId="15" fillId="4" borderId="1" xfId="0" applyFont="1" applyFill="1" applyBorder="1" applyAlignment="1">
      <alignment horizontal="center"/>
    </xf>
    <xf numFmtId="10" fontId="16" fillId="4" borderId="1" xfId="0" applyNumberFormat="1" applyFont="1" applyFill="1" applyBorder="1" applyAlignment="1">
      <alignment horizontal="center"/>
    </xf>
    <xf numFmtId="0" fontId="14" fillId="4" borderId="1" xfId="0" applyFont="1" applyFill="1" applyBorder="1"/>
    <xf numFmtId="0" fontId="16" fillId="4" borderId="1" xfId="0" applyFont="1" applyFill="1" applyBorder="1"/>
    <xf numFmtId="164" fontId="17" fillId="0" borderId="6" xfId="7" applyFont="1" applyBorder="1" applyAlignment="1">
      <alignment horizontal="center"/>
    </xf>
    <xf numFmtId="164" fontId="17" fillId="0" borderId="6" xfId="7" applyFont="1" applyBorder="1"/>
    <xf numFmtId="0" fontId="3" fillId="5" borderId="0" xfId="0" applyFont="1" applyFill="1"/>
    <xf numFmtId="17" fontId="3" fillId="5" borderId="0" xfId="0" applyNumberFormat="1" applyFont="1" applyFill="1" applyAlignment="1">
      <alignment horizontal="center" wrapText="1"/>
    </xf>
    <xf numFmtId="0" fontId="2" fillId="5" borderId="0" xfId="0" applyFont="1" applyFill="1"/>
    <xf numFmtId="0" fontId="15" fillId="5" borderId="0" xfId="0" applyFont="1" applyFill="1"/>
    <xf numFmtId="17" fontId="15" fillId="5" borderId="0" xfId="0" applyNumberFormat="1" applyFont="1" applyFill="1" applyAlignment="1">
      <alignment horizontal="center" wrapText="1"/>
    </xf>
    <xf numFmtId="0" fontId="19" fillId="5" borderId="0" xfId="0" applyFont="1" applyFill="1"/>
    <xf numFmtId="164" fontId="15" fillId="5" borderId="0" xfId="7" applyFont="1" applyFill="1" applyAlignment="1">
      <alignment horizontal="center" wrapText="1"/>
    </xf>
    <xf numFmtId="164" fontId="15" fillId="5" borderId="0" xfId="7" applyFont="1" applyFill="1"/>
  </cellXfs>
  <cellStyles count="8">
    <cellStyle name="Comma" xfId="1" builtinId="3"/>
    <cellStyle name="Comma [0]" xfId="7" builtinId="6"/>
    <cellStyle name="Hyperlink 2" xfId="4"/>
    <cellStyle name="Hyperlink 2 2" xfId="6"/>
    <cellStyle name="Hyperlink 3" xfId="2"/>
    <cellStyle name="Normal" xfId="0" builtinId="0"/>
    <cellStyle name="Normal 2" xfId="3"/>
    <cellStyle name="Normal 2 2 2" xf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CFI">
      <a:dk1>
        <a:sysClr val="windowText" lastClr="000000"/>
      </a:dk1>
      <a:lt1>
        <a:sysClr val="window" lastClr="FFFFFF"/>
      </a:lt1>
      <a:dk2>
        <a:srgbClr val="FA621C"/>
      </a:dk2>
      <a:lt2>
        <a:srgbClr val="132E57"/>
      </a:lt2>
      <a:accent1>
        <a:srgbClr val="E6E7E8"/>
      </a:accent1>
      <a:accent2>
        <a:srgbClr val="F57A16"/>
      </a:accent2>
      <a:accent3>
        <a:srgbClr val="1E8496"/>
      </a:accent3>
      <a:accent4>
        <a:srgbClr val="E6E7E8"/>
      </a:accent4>
      <a:accent5>
        <a:srgbClr val="ED942D"/>
      </a:accent5>
      <a:accent6>
        <a:srgbClr val="1E2A39"/>
      </a:accent6>
      <a:hlink>
        <a:srgbClr val="E6E7E8"/>
      </a:hlink>
      <a:folHlink>
        <a:srgbClr val="676767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8"/>
  <sheetViews>
    <sheetView showGridLines="0" tabSelected="1" topLeftCell="A43" zoomScale="136" zoomScaleNormal="136" workbookViewId="0">
      <selection activeCell="D56" sqref="D56"/>
    </sheetView>
  </sheetViews>
  <sheetFormatPr defaultColWidth="9.140625" defaultRowHeight="12.75" outlineLevelRow="1" x14ac:dyDescent="0.2"/>
  <cols>
    <col min="1" max="1" width="19.85546875" style="36" customWidth="1"/>
    <col min="2" max="14" width="10.140625" style="36" customWidth="1"/>
    <col min="15" max="16384" width="9.140625" style="36"/>
  </cols>
  <sheetData>
    <row r="2" spans="1:14" s="21" customFormat="1" x14ac:dyDescent="0.2">
      <c r="A2" s="90" t="str">
        <f>"Proyeksi Penjualan - "&amp;YEAR(B3)</f>
        <v>Proyeksi Penjualan - 2022</v>
      </c>
    </row>
    <row r="3" spans="1:14" s="154" customFormat="1" x14ac:dyDescent="0.2">
      <c r="A3" s="152" t="s">
        <v>33</v>
      </c>
      <c r="B3" s="153">
        <v>44562</v>
      </c>
      <c r="C3" s="153">
        <v>44593</v>
      </c>
      <c r="D3" s="153">
        <v>44621</v>
      </c>
      <c r="E3" s="153">
        <v>44652</v>
      </c>
      <c r="F3" s="153">
        <v>44682</v>
      </c>
      <c r="G3" s="153">
        <v>44713</v>
      </c>
      <c r="H3" s="153">
        <v>44743</v>
      </c>
      <c r="I3" s="153">
        <v>44774</v>
      </c>
      <c r="J3" s="153">
        <v>44805</v>
      </c>
      <c r="K3" s="153">
        <v>44835</v>
      </c>
      <c r="L3" s="153">
        <v>44866</v>
      </c>
      <c r="M3" s="153">
        <v>44896</v>
      </c>
      <c r="N3" s="153" t="s">
        <v>20</v>
      </c>
    </row>
    <row r="4" spans="1:14" x14ac:dyDescent="0.2">
      <c r="A4" s="36" t="s">
        <v>28</v>
      </c>
      <c r="B4" s="35">
        <f>B32</f>
        <v>0</v>
      </c>
      <c r="C4" s="35">
        <f t="shared" ref="C4:N4" si="0">C32</f>
        <v>0</v>
      </c>
      <c r="D4" s="35">
        <f t="shared" si="0"/>
        <v>0</v>
      </c>
      <c r="E4" s="35">
        <f t="shared" si="0"/>
        <v>0</v>
      </c>
      <c r="F4" s="35">
        <f t="shared" si="0"/>
        <v>0</v>
      </c>
      <c r="G4" s="35">
        <f t="shared" si="0"/>
        <v>0</v>
      </c>
      <c r="H4" s="35">
        <f t="shared" si="0"/>
        <v>0</v>
      </c>
      <c r="I4" s="35">
        <f t="shared" si="0"/>
        <v>0</v>
      </c>
      <c r="J4" s="35">
        <f t="shared" si="0"/>
        <v>0</v>
      </c>
      <c r="K4" s="35">
        <f t="shared" si="0"/>
        <v>0</v>
      </c>
      <c r="L4" s="35">
        <f t="shared" si="0"/>
        <v>0</v>
      </c>
      <c r="M4" s="35">
        <f t="shared" si="0"/>
        <v>0</v>
      </c>
      <c r="N4" s="77">
        <f t="shared" si="0"/>
        <v>0</v>
      </c>
    </row>
    <row r="5" spans="1:14" x14ac:dyDescent="0.2">
      <c r="A5" s="36" t="s">
        <v>29</v>
      </c>
      <c r="B5" s="35">
        <v>20000</v>
      </c>
      <c r="C5" s="35">
        <f t="shared" ref="C5:N5" si="1">C40</f>
        <v>0</v>
      </c>
      <c r="D5" s="35">
        <f t="shared" si="1"/>
        <v>0</v>
      </c>
      <c r="E5" s="35">
        <f t="shared" si="1"/>
        <v>0</v>
      </c>
      <c r="F5" s="35">
        <f t="shared" si="1"/>
        <v>0</v>
      </c>
      <c r="G5" s="35">
        <f t="shared" si="1"/>
        <v>0</v>
      </c>
      <c r="H5" s="35">
        <f t="shared" si="1"/>
        <v>0</v>
      </c>
      <c r="I5" s="35">
        <f t="shared" si="1"/>
        <v>0</v>
      </c>
      <c r="J5" s="35">
        <f t="shared" si="1"/>
        <v>0</v>
      </c>
      <c r="K5" s="35">
        <f t="shared" si="1"/>
        <v>0</v>
      </c>
      <c r="L5" s="35">
        <f t="shared" si="1"/>
        <v>0</v>
      </c>
      <c r="M5" s="35">
        <f t="shared" si="1"/>
        <v>0</v>
      </c>
      <c r="N5" s="77">
        <f t="shared" si="1"/>
        <v>0</v>
      </c>
    </row>
    <row r="6" spans="1:14" x14ac:dyDescent="0.2">
      <c r="A6" s="36" t="s">
        <v>30</v>
      </c>
      <c r="B6" s="35">
        <f>B48</f>
        <v>10000</v>
      </c>
      <c r="C6" s="35">
        <f t="shared" ref="C6:N6" si="2">C48</f>
        <v>0</v>
      </c>
      <c r="D6" s="35">
        <f t="shared" si="2"/>
        <v>0</v>
      </c>
      <c r="E6" s="35">
        <f t="shared" si="2"/>
        <v>0</v>
      </c>
      <c r="F6" s="35">
        <f t="shared" si="2"/>
        <v>0</v>
      </c>
      <c r="G6" s="35">
        <f t="shared" si="2"/>
        <v>0</v>
      </c>
      <c r="H6" s="35">
        <f t="shared" si="2"/>
        <v>0</v>
      </c>
      <c r="I6" s="35">
        <f t="shared" si="2"/>
        <v>0</v>
      </c>
      <c r="J6" s="35">
        <f t="shared" si="2"/>
        <v>0</v>
      </c>
      <c r="K6" s="35">
        <f t="shared" si="2"/>
        <v>0</v>
      </c>
      <c r="L6" s="35">
        <f t="shared" si="2"/>
        <v>0</v>
      </c>
      <c r="M6" s="35">
        <f t="shared" si="2"/>
        <v>0</v>
      </c>
      <c r="N6" s="77">
        <f t="shared" si="2"/>
        <v>10000</v>
      </c>
    </row>
    <row r="7" spans="1:14" x14ac:dyDescent="0.2">
      <c r="A7" s="36" t="s">
        <v>31</v>
      </c>
      <c r="B7" s="35">
        <f>B56</f>
        <v>0</v>
      </c>
      <c r="C7" s="35">
        <f t="shared" ref="C7:N7" si="3">C56</f>
        <v>0</v>
      </c>
      <c r="D7" s="35">
        <f t="shared" si="3"/>
        <v>0</v>
      </c>
      <c r="E7" s="35">
        <f t="shared" si="3"/>
        <v>0</v>
      </c>
      <c r="F7" s="35">
        <f t="shared" si="3"/>
        <v>0</v>
      </c>
      <c r="G7" s="35">
        <f t="shared" si="3"/>
        <v>0</v>
      </c>
      <c r="H7" s="35">
        <f t="shared" si="3"/>
        <v>0</v>
      </c>
      <c r="I7" s="35">
        <f t="shared" si="3"/>
        <v>0</v>
      </c>
      <c r="J7" s="35">
        <f t="shared" si="3"/>
        <v>0</v>
      </c>
      <c r="K7" s="35">
        <f t="shared" si="3"/>
        <v>0</v>
      </c>
      <c r="L7" s="35">
        <f t="shared" si="3"/>
        <v>0</v>
      </c>
      <c r="M7" s="35">
        <f t="shared" si="3"/>
        <v>0</v>
      </c>
      <c r="N7" s="77">
        <f t="shared" si="3"/>
        <v>0</v>
      </c>
    </row>
    <row r="8" spans="1:14" x14ac:dyDescent="0.2">
      <c r="A8" s="69" t="s">
        <v>32</v>
      </c>
      <c r="B8" s="70">
        <f>B64</f>
        <v>0</v>
      </c>
      <c r="C8" s="70">
        <f t="shared" ref="C8:N8" si="4">C64</f>
        <v>0</v>
      </c>
      <c r="D8" s="70">
        <f t="shared" si="4"/>
        <v>0</v>
      </c>
      <c r="E8" s="70">
        <f t="shared" si="4"/>
        <v>0</v>
      </c>
      <c r="F8" s="70">
        <f t="shared" si="4"/>
        <v>0</v>
      </c>
      <c r="G8" s="70">
        <f t="shared" si="4"/>
        <v>0</v>
      </c>
      <c r="H8" s="70">
        <f t="shared" si="4"/>
        <v>0</v>
      </c>
      <c r="I8" s="70">
        <f t="shared" si="4"/>
        <v>0</v>
      </c>
      <c r="J8" s="70">
        <f t="shared" si="4"/>
        <v>0</v>
      </c>
      <c r="K8" s="70">
        <f t="shared" si="4"/>
        <v>0</v>
      </c>
      <c r="L8" s="70">
        <f t="shared" si="4"/>
        <v>0</v>
      </c>
      <c r="M8" s="70">
        <f t="shared" si="4"/>
        <v>0</v>
      </c>
      <c r="N8" s="133">
        <f t="shared" si="4"/>
        <v>0</v>
      </c>
    </row>
    <row r="9" spans="1:14" x14ac:dyDescent="0.2">
      <c r="A9" s="67" t="s">
        <v>21</v>
      </c>
      <c r="B9" s="77">
        <f>SUM(B4:B8)</f>
        <v>30000</v>
      </c>
      <c r="C9" s="77">
        <f t="shared" ref="C9:N9" si="5">SUM(C4:C8)</f>
        <v>0</v>
      </c>
      <c r="D9" s="77">
        <f t="shared" si="5"/>
        <v>0</v>
      </c>
      <c r="E9" s="77">
        <f t="shared" si="5"/>
        <v>0</v>
      </c>
      <c r="F9" s="77">
        <f t="shared" si="5"/>
        <v>0</v>
      </c>
      <c r="G9" s="77">
        <f t="shared" si="5"/>
        <v>0</v>
      </c>
      <c r="H9" s="77">
        <f t="shared" si="5"/>
        <v>0</v>
      </c>
      <c r="I9" s="77">
        <f t="shared" si="5"/>
        <v>0</v>
      </c>
      <c r="J9" s="77">
        <f t="shared" si="5"/>
        <v>0</v>
      </c>
      <c r="K9" s="77">
        <f t="shared" si="5"/>
        <v>0</v>
      </c>
      <c r="L9" s="77">
        <f t="shared" si="5"/>
        <v>0</v>
      </c>
      <c r="M9" s="77">
        <f t="shared" si="5"/>
        <v>0</v>
      </c>
      <c r="N9" s="77">
        <f t="shared" si="5"/>
        <v>10000</v>
      </c>
    </row>
    <row r="10" spans="1:14" x14ac:dyDescent="0.2">
      <c r="A10" s="67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1:14" s="154" customFormat="1" x14ac:dyDescent="0.2">
      <c r="A11" s="152" t="s">
        <v>34</v>
      </c>
      <c r="B11" s="155">
        <v>44562</v>
      </c>
      <c r="C11" s="155">
        <v>44593</v>
      </c>
      <c r="D11" s="155">
        <v>44621</v>
      </c>
      <c r="E11" s="155">
        <v>44652</v>
      </c>
      <c r="F11" s="155">
        <v>44682</v>
      </c>
      <c r="G11" s="155">
        <v>44713</v>
      </c>
      <c r="H11" s="155">
        <v>44743</v>
      </c>
      <c r="I11" s="155">
        <v>44774</v>
      </c>
      <c r="J11" s="155">
        <v>44805</v>
      </c>
      <c r="K11" s="155">
        <v>44835</v>
      </c>
      <c r="L11" s="155">
        <v>44866</v>
      </c>
      <c r="M11" s="155">
        <v>44896</v>
      </c>
      <c r="N11" s="155" t="s">
        <v>20</v>
      </c>
    </row>
    <row r="12" spans="1:14" x14ac:dyDescent="0.2">
      <c r="A12" s="36" t="s">
        <v>28</v>
      </c>
      <c r="B12" s="35">
        <f>B34</f>
        <v>0</v>
      </c>
      <c r="C12" s="35">
        <f t="shared" ref="C12:N12" si="6">C34</f>
        <v>0</v>
      </c>
      <c r="D12" s="35">
        <f t="shared" si="6"/>
        <v>0</v>
      </c>
      <c r="E12" s="35">
        <f t="shared" si="6"/>
        <v>0</v>
      </c>
      <c r="F12" s="35">
        <f t="shared" si="6"/>
        <v>0</v>
      </c>
      <c r="G12" s="35">
        <f t="shared" si="6"/>
        <v>0</v>
      </c>
      <c r="H12" s="35">
        <f t="shared" si="6"/>
        <v>0</v>
      </c>
      <c r="I12" s="35">
        <f t="shared" si="6"/>
        <v>0</v>
      </c>
      <c r="J12" s="35">
        <f t="shared" si="6"/>
        <v>0</v>
      </c>
      <c r="K12" s="35">
        <f t="shared" si="6"/>
        <v>0</v>
      </c>
      <c r="L12" s="35">
        <f t="shared" si="6"/>
        <v>0</v>
      </c>
      <c r="M12" s="35">
        <f t="shared" si="6"/>
        <v>0</v>
      </c>
      <c r="N12" s="77">
        <f t="shared" si="6"/>
        <v>0</v>
      </c>
    </row>
    <row r="13" spans="1:14" x14ac:dyDescent="0.2">
      <c r="A13" s="36" t="s">
        <v>29</v>
      </c>
      <c r="B13" s="35">
        <f>B42</f>
        <v>0</v>
      </c>
      <c r="C13" s="35">
        <f t="shared" ref="C13:N13" si="7">C42</f>
        <v>0</v>
      </c>
      <c r="D13" s="35">
        <f t="shared" si="7"/>
        <v>0</v>
      </c>
      <c r="E13" s="35">
        <f t="shared" si="7"/>
        <v>0</v>
      </c>
      <c r="F13" s="35">
        <f t="shared" si="7"/>
        <v>0</v>
      </c>
      <c r="G13" s="35">
        <f t="shared" si="7"/>
        <v>0</v>
      </c>
      <c r="H13" s="35">
        <f t="shared" si="7"/>
        <v>0</v>
      </c>
      <c r="I13" s="35">
        <f t="shared" si="7"/>
        <v>0</v>
      </c>
      <c r="J13" s="35">
        <f t="shared" si="7"/>
        <v>0</v>
      </c>
      <c r="K13" s="35">
        <f t="shared" si="7"/>
        <v>0</v>
      </c>
      <c r="L13" s="35">
        <f t="shared" si="7"/>
        <v>0</v>
      </c>
      <c r="M13" s="35">
        <f t="shared" si="7"/>
        <v>0</v>
      </c>
      <c r="N13" s="77">
        <f t="shared" si="7"/>
        <v>0</v>
      </c>
    </row>
    <row r="14" spans="1:14" x14ac:dyDescent="0.2">
      <c r="A14" s="36" t="s">
        <v>30</v>
      </c>
      <c r="B14" s="35">
        <f>B50</f>
        <v>0</v>
      </c>
      <c r="C14" s="35">
        <f t="shared" ref="C14:N14" si="8">C50</f>
        <v>0</v>
      </c>
      <c r="D14" s="35">
        <f t="shared" si="8"/>
        <v>0</v>
      </c>
      <c r="E14" s="35">
        <f t="shared" si="8"/>
        <v>0</v>
      </c>
      <c r="F14" s="35">
        <f t="shared" si="8"/>
        <v>0</v>
      </c>
      <c r="G14" s="35">
        <f t="shared" si="8"/>
        <v>0</v>
      </c>
      <c r="H14" s="35">
        <f t="shared" si="8"/>
        <v>0</v>
      </c>
      <c r="I14" s="35">
        <f t="shared" si="8"/>
        <v>0</v>
      </c>
      <c r="J14" s="35">
        <f t="shared" si="8"/>
        <v>0</v>
      </c>
      <c r="K14" s="35">
        <f t="shared" si="8"/>
        <v>0</v>
      </c>
      <c r="L14" s="35">
        <f t="shared" si="8"/>
        <v>0</v>
      </c>
      <c r="M14" s="35">
        <f t="shared" si="8"/>
        <v>0</v>
      </c>
      <c r="N14" s="77">
        <f t="shared" si="8"/>
        <v>0</v>
      </c>
    </row>
    <row r="15" spans="1:14" x14ac:dyDescent="0.2">
      <c r="A15" s="36" t="s">
        <v>31</v>
      </c>
      <c r="B15" s="35">
        <f>B58</f>
        <v>0</v>
      </c>
      <c r="C15" s="35">
        <f t="shared" ref="C15:N15" si="9">C58</f>
        <v>0</v>
      </c>
      <c r="D15" s="35">
        <f t="shared" si="9"/>
        <v>0</v>
      </c>
      <c r="E15" s="35">
        <f t="shared" si="9"/>
        <v>0</v>
      </c>
      <c r="F15" s="35">
        <f t="shared" si="9"/>
        <v>0</v>
      </c>
      <c r="G15" s="35">
        <f t="shared" si="9"/>
        <v>0</v>
      </c>
      <c r="H15" s="35">
        <f t="shared" si="9"/>
        <v>0</v>
      </c>
      <c r="I15" s="35">
        <f t="shared" si="9"/>
        <v>0</v>
      </c>
      <c r="J15" s="35">
        <f t="shared" si="9"/>
        <v>0</v>
      </c>
      <c r="K15" s="35">
        <f t="shared" si="9"/>
        <v>0</v>
      </c>
      <c r="L15" s="35">
        <f t="shared" si="9"/>
        <v>0</v>
      </c>
      <c r="M15" s="35">
        <f t="shared" si="9"/>
        <v>0</v>
      </c>
      <c r="N15" s="77">
        <f t="shared" si="9"/>
        <v>0</v>
      </c>
    </row>
    <row r="16" spans="1:14" x14ac:dyDescent="0.2">
      <c r="A16" s="69" t="s">
        <v>32</v>
      </c>
      <c r="B16" s="70">
        <f>B66</f>
        <v>0</v>
      </c>
      <c r="C16" s="70">
        <f t="shared" ref="C16:N16" si="10">C66</f>
        <v>0</v>
      </c>
      <c r="D16" s="70">
        <f t="shared" si="10"/>
        <v>0</v>
      </c>
      <c r="E16" s="70">
        <f t="shared" si="10"/>
        <v>0</v>
      </c>
      <c r="F16" s="70">
        <f t="shared" si="10"/>
        <v>0</v>
      </c>
      <c r="G16" s="70">
        <f t="shared" si="10"/>
        <v>0</v>
      </c>
      <c r="H16" s="70">
        <f t="shared" si="10"/>
        <v>0</v>
      </c>
      <c r="I16" s="70">
        <f t="shared" si="10"/>
        <v>0</v>
      </c>
      <c r="J16" s="70">
        <f t="shared" si="10"/>
        <v>0</v>
      </c>
      <c r="K16" s="70">
        <f t="shared" si="10"/>
        <v>0</v>
      </c>
      <c r="L16" s="70">
        <f t="shared" si="10"/>
        <v>0</v>
      </c>
      <c r="M16" s="70">
        <f t="shared" si="10"/>
        <v>0</v>
      </c>
      <c r="N16" s="133">
        <f t="shared" si="10"/>
        <v>0</v>
      </c>
    </row>
    <row r="17" spans="1:14" x14ac:dyDescent="0.2">
      <c r="A17" s="67" t="s">
        <v>21</v>
      </c>
      <c r="B17" s="77">
        <f>SUM(B12:B16)</f>
        <v>0</v>
      </c>
      <c r="C17" s="77">
        <f t="shared" ref="C17:N17" si="11">SUM(C12:C16)</f>
        <v>0</v>
      </c>
      <c r="D17" s="77">
        <f t="shared" si="11"/>
        <v>0</v>
      </c>
      <c r="E17" s="77">
        <f t="shared" si="11"/>
        <v>0</v>
      </c>
      <c r="F17" s="77">
        <f t="shared" si="11"/>
        <v>0</v>
      </c>
      <c r="G17" s="77">
        <f t="shared" si="11"/>
        <v>0</v>
      </c>
      <c r="H17" s="77">
        <f t="shared" si="11"/>
        <v>0</v>
      </c>
      <c r="I17" s="77">
        <f t="shared" si="11"/>
        <v>0</v>
      </c>
      <c r="J17" s="77">
        <f t="shared" si="11"/>
        <v>0</v>
      </c>
      <c r="K17" s="77">
        <f t="shared" si="11"/>
        <v>0</v>
      </c>
      <c r="L17" s="77">
        <f t="shared" si="11"/>
        <v>0</v>
      </c>
      <c r="M17" s="77">
        <f t="shared" si="11"/>
        <v>0</v>
      </c>
      <c r="N17" s="77">
        <f t="shared" si="11"/>
        <v>0</v>
      </c>
    </row>
    <row r="18" spans="1:14" x14ac:dyDescent="0.2">
      <c r="A18" s="67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</row>
    <row r="19" spans="1:14" s="154" customFormat="1" x14ac:dyDescent="0.2">
      <c r="A19" s="152" t="s">
        <v>35</v>
      </c>
      <c r="B19" s="155">
        <v>44562</v>
      </c>
      <c r="C19" s="155">
        <v>44593</v>
      </c>
      <c r="D19" s="155">
        <v>44621</v>
      </c>
      <c r="E19" s="155">
        <v>44652</v>
      </c>
      <c r="F19" s="155">
        <v>44682</v>
      </c>
      <c r="G19" s="155">
        <v>44713</v>
      </c>
      <c r="H19" s="155">
        <v>44743</v>
      </c>
      <c r="I19" s="155">
        <v>44774</v>
      </c>
      <c r="J19" s="155">
        <v>44805</v>
      </c>
      <c r="K19" s="155">
        <v>44835</v>
      </c>
      <c r="L19" s="155">
        <v>44866</v>
      </c>
      <c r="M19" s="155">
        <v>44896</v>
      </c>
      <c r="N19" s="155" t="s">
        <v>20</v>
      </c>
    </row>
    <row r="20" spans="1:14" x14ac:dyDescent="0.2">
      <c r="A20" s="36" t="s">
        <v>28</v>
      </c>
      <c r="B20" s="35">
        <f>B35</f>
        <v>0</v>
      </c>
      <c r="C20" s="35">
        <f t="shared" ref="C20:N20" si="12">C35</f>
        <v>0</v>
      </c>
      <c r="D20" s="35">
        <f t="shared" si="12"/>
        <v>0</v>
      </c>
      <c r="E20" s="35">
        <f t="shared" si="12"/>
        <v>0</v>
      </c>
      <c r="F20" s="35">
        <f t="shared" si="12"/>
        <v>0</v>
      </c>
      <c r="G20" s="35">
        <f t="shared" si="12"/>
        <v>0</v>
      </c>
      <c r="H20" s="35">
        <f t="shared" si="12"/>
        <v>0</v>
      </c>
      <c r="I20" s="35">
        <f t="shared" si="12"/>
        <v>0</v>
      </c>
      <c r="J20" s="35">
        <f t="shared" si="12"/>
        <v>0</v>
      </c>
      <c r="K20" s="35">
        <f t="shared" si="12"/>
        <v>0</v>
      </c>
      <c r="L20" s="35">
        <f t="shared" si="12"/>
        <v>0</v>
      </c>
      <c r="M20" s="35">
        <f t="shared" si="12"/>
        <v>0</v>
      </c>
      <c r="N20" s="77">
        <f t="shared" si="12"/>
        <v>0</v>
      </c>
    </row>
    <row r="21" spans="1:14" x14ac:dyDescent="0.2">
      <c r="A21" s="36" t="s">
        <v>29</v>
      </c>
      <c r="B21" s="35">
        <f>B43</f>
        <v>0</v>
      </c>
      <c r="C21" s="35">
        <f t="shared" ref="C21:N21" si="13">C43</f>
        <v>0</v>
      </c>
      <c r="D21" s="35">
        <f t="shared" si="13"/>
        <v>0</v>
      </c>
      <c r="E21" s="35">
        <f t="shared" si="13"/>
        <v>0</v>
      </c>
      <c r="F21" s="35">
        <f t="shared" si="13"/>
        <v>0</v>
      </c>
      <c r="G21" s="35">
        <f t="shared" si="13"/>
        <v>0</v>
      </c>
      <c r="H21" s="35">
        <f t="shared" si="13"/>
        <v>0</v>
      </c>
      <c r="I21" s="35">
        <f t="shared" si="13"/>
        <v>0</v>
      </c>
      <c r="J21" s="35">
        <f t="shared" si="13"/>
        <v>0</v>
      </c>
      <c r="K21" s="35">
        <f t="shared" si="13"/>
        <v>0</v>
      </c>
      <c r="L21" s="35">
        <f t="shared" si="13"/>
        <v>0</v>
      </c>
      <c r="M21" s="35">
        <f t="shared" si="13"/>
        <v>0</v>
      </c>
      <c r="N21" s="77">
        <f t="shared" si="13"/>
        <v>0</v>
      </c>
    </row>
    <row r="22" spans="1:14" x14ac:dyDescent="0.2">
      <c r="A22" s="36" t="s">
        <v>30</v>
      </c>
      <c r="B22" s="35">
        <f>B51</f>
        <v>10000</v>
      </c>
      <c r="C22" s="35">
        <f t="shared" ref="C22:N22" si="14">C51</f>
        <v>0</v>
      </c>
      <c r="D22" s="35">
        <f t="shared" si="14"/>
        <v>0</v>
      </c>
      <c r="E22" s="35">
        <f t="shared" si="14"/>
        <v>0</v>
      </c>
      <c r="F22" s="35">
        <f t="shared" si="14"/>
        <v>0</v>
      </c>
      <c r="G22" s="35">
        <f t="shared" si="14"/>
        <v>0</v>
      </c>
      <c r="H22" s="35">
        <f t="shared" si="14"/>
        <v>0</v>
      </c>
      <c r="I22" s="35">
        <f t="shared" si="14"/>
        <v>0</v>
      </c>
      <c r="J22" s="35">
        <f t="shared" si="14"/>
        <v>0</v>
      </c>
      <c r="K22" s="35">
        <f t="shared" si="14"/>
        <v>0</v>
      </c>
      <c r="L22" s="35">
        <f t="shared" si="14"/>
        <v>0</v>
      </c>
      <c r="M22" s="35">
        <f t="shared" si="14"/>
        <v>0</v>
      </c>
      <c r="N22" s="77">
        <f t="shared" si="14"/>
        <v>10000</v>
      </c>
    </row>
    <row r="23" spans="1:14" x14ac:dyDescent="0.2">
      <c r="A23" s="36" t="s">
        <v>31</v>
      </c>
      <c r="B23" s="35">
        <f>B59</f>
        <v>0</v>
      </c>
      <c r="C23" s="35">
        <f t="shared" ref="C23:N23" si="15">C59</f>
        <v>0</v>
      </c>
      <c r="D23" s="35">
        <f t="shared" si="15"/>
        <v>0</v>
      </c>
      <c r="E23" s="35">
        <f t="shared" si="15"/>
        <v>0</v>
      </c>
      <c r="F23" s="35">
        <f t="shared" si="15"/>
        <v>0</v>
      </c>
      <c r="G23" s="35">
        <f t="shared" si="15"/>
        <v>0</v>
      </c>
      <c r="H23" s="35">
        <f t="shared" si="15"/>
        <v>0</v>
      </c>
      <c r="I23" s="35">
        <f t="shared" si="15"/>
        <v>0</v>
      </c>
      <c r="J23" s="35">
        <f t="shared" si="15"/>
        <v>0</v>
      </c>
      <c r="K23" s="35">
        <f t="shared" si="15"/>
        <v>0</v>
      </c>
      <c r="L23" s="35">
        <f t="shared" si="15"/>
        <v>0</v>
      </c>
      <c r="M23" s="35">
        <f t="shared" si="15"/>
        <v>0</v>
      </c>
      <c r="N23" s="77">
        <f t="shared" si="15"/>
        <v>0</v>
      </c>
    </row>
    <row r="24" spans="1:14" x14ac:dyDescent="0.2">
      <c r="A24" s="69" t="s">
        <v>32</v>
      </c>
      <c r="B24" s="70">
        <f>B67</f>
        <v>0</v>
      </c>
      <c r="C24" s="70">
        <f t="shared" ref="C24:N24" si="16">C67</f>
        <v>0</v>
      </c>
      <c r="D24" s="70">
        <f t="shared" si="16"/>
        <v>0</v>
      </c>
      <c r="E24" s="70">
        <f t="shared" si="16"/>
        <v>0</v>
      </c>
      <c r="F24" s="70">
        <f t="shared" si="16"/>
        <v>0</v>
      </c>
      <c r="G24" s="70">
        <f t="shared" si="16"/>
        <v>0</v>
      </c>
      <c r="H24" s="70">
        <f t="shared" si="16"/>
        <v>0</v>
      </c>
      <c r="I24" s="70">
        <f t="shared" si="16"/>
        <v>0</v>
      </c>
      <c r="J24" s="70">
        <f t="shared" si="16"/>
        <v>0</v>
      </c>
      <c r="K24" s="70">
        <f t="shared" si="16"/>
        <v>0</v>
      </c>
      <c r="L24" s="70">
        <f t="shared" si="16"/>
        <v>0</v>
      </c>
      <c r="M24" s="70">
        <f t="shared" si="16"/>
        <v>0</v>
      </c>
      <c r="N24" s="133">
        <f t="shared" si="16"/>
        <v>0</v>
      </c>
    </row>
    <row r="25" spans="1:14" x14ac:dyDescent="0.2">
      <c r="A25" s="67" t="s">
        <v>21</v>
      </c>
      <c r="B25" s="77">
        <f>SUM(B20:B24)</f>
        <v>10000</v>
      </c>
      <c r="C25" s="77">
        <f t="shared" ref="C25:N25" si="17">SUM(C20:C24)</f>
        <v>0</v>
      </c>
      <c r="D25" s="77">
        <f t="shared" si="17"/>
        <v>0</v>
      </c>
      <c r="E25" s="77">
        <f t="shared" si="17"/>
        <v>0</v>
      </c>
      <c r="F25" s="77">
        <f t="shared" si="17"/>
        <v>0</v>
      </c>
      <c r="G25" s="77">
        <f t="shared" si="17"/>
        <v>0</v>
      </c>
      <c r="H25" s="77">
        <f t="shared" si="17"/>
        <v>0</v>
      </c>
      <c r="I25" s="77">
        <f t="shared" si="17"/>
        <v>0</v>
      </c>
      <c r="J25" s="77">
        <f t="shared" si="17"/>
        <v>0</v>
      </c>
      <c r="K25" s="77">
        <f t="shared" si="17"/>
        <v>0</v>
      </c>
      <c r="L25" s="77">
        <f t="shared" si="17"/>
        <v>0</v>
      </c>
      <c r="M25" s="77">
        <f t="shared" si="17"/>
        <v>0</v>
      </c>
      <c r="N25" s="77">
        <f t="shared" si="17"/>
        <v>10000</v>
      </c>
    </row>
    <row r="26" spans="1:14" x14ac:dyDescent="0.2">
      <c r="A26" s="67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</row>
    <row r="27" spans="1:14" x14ac:dyDescent="0.2">
      <c r="A27" s="67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</row>
    <row r="28" spans="1:14" s="154" customFormat="1" x14ac:dyDescent="0.2">
      <c r="A28" s="152" t="s">
        <v>36</v>
      </c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</row>
    <row r="29" spans="1:14" s="154" customFormat="1" outlineLevel="1" x14ac:dyDescent="0.2">
      <c r="A29" s="152" t="s">
        <v>28</v>
      </c>
      <c r="B29" s="155">
        <v>44562</v>
      </c>
      <c r="C29" s="155">
        <v>44593</v>
      </c>
      <c r="D29" s="155">
        <v>44621</v>
      </c>
      <c r="E29" s="155">
        <v>44652</v>
      </c>
      <c r="F29" s="155">
        <v>44682</v>
      </c>
      <c r="G29" s="155">
        <v>44713</v>
      </c>
      <c r="H29" s="155">
        <v>44743</v>
      </c>
      <c r="I29" s="155">
        <v>44774</v>
      </c>
      <c r="J29" s="155">
        <v>44805</v>
      </c>
      <c r="K29" s="155">
        <v>44835</v>
      </c>
      <c r="L29" s="155">
        <v>44866</v>
      </c>
      <c r="M29" s="155">
        <v>44896</v>
      </c>
      <c r="N29" s="155" t="s">
        <v>20</v>
      </c>
    </row>
    <row r="30" spans="1:14" outlineLevel="1" x14ac:dyDescent="0.2">
      <c r="A30" s="36" t="s">
        <v>37</v>
      </c>
      <c r="B30" s="71"/>
      <c r="C30" s="74">
        <f>B30</f>
        <v>0</v>
      </c>
      <c r="D30" s="74">
        <f t="shared" ref="D30:M30" si="18">C30</f>
        <v>0</v>
      </c>
      <c r="E30" s="74">
        <f t="shared" si="18"/>
        <v>0</v>
      </c>
      <c r="F30" s="74">
        <f t="shared" si="18"/>
        <v>0</v>
      </c>
      <c r="G30" s="74">
        <f t="shared" si="18"/>
        <v>0</v>
      </c>
      <c r="H30" s="74">
        <f t="shared" si="18"/>
        <v>0</v>
      </c>
      <c r="I30" s="74">
        <f t="shared" si="18"/>
        <v>0</v>
      </c>
      <c r="J30" s="74">
        <f t="shared" si="18"/>
        <v>0</v>
      </c>
      <c r="K30" s="74">
        <f t="shared" si="18"/>
        <v>0</v>
      </c>
      <c r="L30" s="74">
        <f t="shared" si="18"/>
        <v>0</v>
      </c>
      <c r="M30" s="74">
        <f t="shared" si="18"/>
        <v>0</v>
      </c>
      <c r="N30" s="77">
        <f>IFERROR(AVERAGE(B30:M30),0)</f>
        <v>0</v>
      </c>
    </row>
    <row r="31" spans="1:14" outlineLevel="1" x14ac:dyDescent="0.2">
      <c r="A31" s="69" t="s">
        <v>38</v>
      </c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133">
        <f>SUM(B31:M31)</f>
        <v>0</v>
      </c>
    </row>
    <row r="32" spans="1:14" outlineLevel="1" x14ac:dyDescent="0.2">
      <c r="A32" s="67" t="s">
        <v>33</v>
      </c>
      <c r="B32" s="77">
        <f>B30*B31</f>
        <v>0</v>
      </c>
      <c r="C32" s="77">
        <f t="shared" ref="C32:M32" si="19">C30*C31</f>
        <v>0</v>
      </c>
      <c r="D32" s="77">
        <f t="shared" si="19"/>
        <v>0</v>
      </c>
      <c r="E32" s="77">
        <f t="shared" si="19"/>
        <v>0</v>
      </c>
      <c r="F32" s="77">
        <f t="shared" si="19"/>
        <v>0</v>
      </c>
      <c r="G32" s="77">
        <f t="shared" si="19"/>
        <v>0</v>
      </c>
      <c r="H32" s="77">
        <f t="shared" si="19"/>
        <v>0</v>
      </c>
      <c r="I32" s="77">
        <f t="shared" si="19"/>
        <v>0</v>
      </c>
      <c r="J32" s="77">
        <f t="shared" si="19"/>
        <v>0</v>
      </c>
      <c r="K32" s="77">
        <f t="shared" si="19"/>
        <v>0</v>
      </c>
      <c r="L32" s="77">
        <f t="shared" si="19"/>
        <v>0</v>
      </c>
      <c r="M32" s="77">
        <f t="shared" si="19"/>
        <v>0</v>
      </c>
      <c r="N32" s="77">
        <f>SUM(B32:M32)</f>
        <v>0</v>
      </c>
    </row>
    <row r="33" spans="1:14" outlineLevel="1" x14ac:dyDescent="0.2">
      <c r="A33" s="36" t="s">
        <v>39</v>
      </c>
      <c r="B33" s="71"/>
      <c r="C33" s="74">
        <f>B33</f>
        <v>0</v>
      </c>
      <c r="D33" s="74">
        <f t="shared" ref="D33:M33" si="20">C33</f>
        <v>0</v>
      </c>
      <c r="E33" s="74">
        <f t="shared" si="20"/>
        <v>0</v>
      </c>
      <c r="F33" s="74">
        <f t="shared" si="20"/>
        <v>0</v>
      </c>
      <c r="G33" s="74">
        <f t="shared" si="20"/>
        <v>0</v>
      </c>
      <c r="H33" s="74">
        <f t="shared" si="20"/>
        <v>0</v>
      </c>
      <c r="I33" s="74">
        <f t="shared" si="20"/>
        <v>0</v>
      </c>
      <c r="J33" s="74">
        <f t="shared" si="20"/>
        <v>0</v>
      </c>
      <c r="K33" s="74">
        <f t="shared" si="20"/>
        <v>0</v>
      </c>
      <c r="L33" s="74">
        <f t="shared" si="20"/>
        <v>0</v>
      </c>
      <c r="M33" s="74">
        <f t="shared" si="20"/>
        <v>0</v>
      </c>
      <c r="N33" s="35">
        <f>IFERROR(AVERAGE(B33:M33),0)</f>
        <v>0</v>
      </c>
    </row>
    <row r="34" spans="1:14" outlineLevel="1" x14ac:dyDescent="0.2">
      <c r="A34" s="69" t="s">
        <v>40</v>
      </c>
      <c r="B34" s="70">
        <f>B33*B31</f>
        <v>0</v>
      </c>
      <c r="C34" s="70">
        <f t="shared" ref="C34:M34" si="21">C33*C31</f>
        <v>0</v>
      </c>
      <c r="D34" s="70">
        <f t="shared" si="21"/>
        <v>0</v>
      </c>
      <c r="E34" s="70">
        <f t="shared" si="21"/>
        <v>0</v>
      </c>
      <c r="F34" s="70">
        <f t="shared" si="21"/>
        <v>0</v>
      </c>
      <c r="G34" s="70">
        <f t="shared" si="21"/>
        <v>0</v>
      </c>
      <c r="H34" s="70">
        <f t="shared" si="21"/>
        <v>0</v>
      </c>
      <c r="I34" s="70">
        <f t="shared" si="21"/>
        <v>0</v>
      </c>
      <c r="J34" s="70">
        <f t="shared" si="21"/>
        <v>0</v>
      </c>
      <c r="K34" s="70">
        <f t="shared" si="21"/>
        <v>0</v>
      </c>
      <c r="L34" s="70">
        <f t="shared" si="21"/>
        <v>0</v>
      </c>
      <c r="M34" s="70">
        <f t="shared" si="21"/>
        <v>0</v>
      </c>
      <c r="N34" s="70">
        <f>SUM(B34:M34)</f>
        <v>0</v>
      </c>
    </row>
    <row r="35" spans="1:14" outlineLevel="1" x14ac:dyDescent="0.2">
      <c r="A35" s="67" t="s">
        <v>35</v>
      </c>
      <c r="B35" s="77">
        <f>B32-B34</f>
        <v>0</v>
      </c>
      <c r="C35" s="77">
        <f t="shared" ref="C35:M35" si="22">C32-C34</f>
        <v>0</v>
      </c>
      <c r="D35" s="77">
        <f t="shared" si="22"/>
        <v>0</v>
      </c>
      <c r="E35" s="77">
        <f t="shared" si="22"/>
        <v>0</v>
      </c>
      <c r="F35" s="77">
        <f t="shared" si="22"/>
        <v>0</v>
      </c>
      <c r="G35" s="77">
        <f t="shared" si="22"/>
        <v>0</v>
      </c>
      <c r="H35" s="77">
        <f t="shared" si="22"/>
        <v>0</v>
      </c>
      <c r="I35" s="77">
        <f t="shared" si="22"/>
        <v>0</v>
      </c>
      <c r="J35" s="77">
        <f t="shared" si="22"/>
        <v>0</v>
      </c>
      <c r="K35" s="77">
        <f t="shared" si="22"/>
        <v>0</v>
      </c>
      <c r="L35" s="77">
        <f t="shared" si="22"/>
        <v>0</v>
      </c>
      <c r="M35" s="77">
        <f t="shared" si="22"/>
        <v>0</v>
      </c>
      <c r="N35" s="77">
        <f>SUM(B35:M35)</f>
        <v>0</v>
      </c>
    </row>
    <row r="36" spans="1:14" outlineLevel="1" x14ac:dyDescent="0.2">
      <c r="A36" s="67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</row>
    <row r="37" spans="1:14" s="154" customFormat="1" outlineLevel="1" x14ac:dyDescent="0.2">
      <c r="A37" s="152" t="s">
        <v>29</v>
      </c>
      <c r="B37" s="155">
        <v>44562</v>
      </c>
      <c r="C37" s="155">
        <v>44593</v>
      </c>
      <c r="D37" s="155">
        <v>44621</v>
      </c>
      <c r="E37" s="155">
        <v>44652</v>
      </c>
      <c r="F37" s="155">
        <v>44682</v>
      </c>
      <c r="G37" s="155">
        <v>44713</v>
      </c>
      <c r="H37" s="155">
        <v>44743</v>
      </c>
      <c r="I37" s="155">
        <v>44774</v>
      </c>
      <c r="J37" s="155">
        <v>44805</v>
      </c>
      <c r="K37" s="155">
        <v>44835</v>
      </c>
      <c r="L37" s="155">
        <v>44866</v>
      </c>
      <c r="M37" s="155">
        <v>44896</v>
      </c>
      <c r="N37" s="155" t="s">
        <v>20</v>
      </c>
    </row>
    <row r="38" spans="1:14" outlineLevel="1" x14ac:dyDescent="0.2">
      <c r="A38" s="36" t="s">
        <v>37</v>
      </c>
      <c r="B38" s="71"/>
      <c r="C38" s="74">
        <f>B38</f>
        <v>0</v>
      </c>
      <c r="D38" s="74">
        <f t="shared" ref="D38" si="23">C38</f>
        <v>0</v>
      </c>
      <c r="E38" s="74">
        <f t="shared" ref="E38" si="24">D38</f>
        <v>0</v>
      </c>
      <c r="F38" s="74">
        <f t="shared" ref="F38" si="25">E38</f>
        <v>0</v>
      </c>
      <c r="G38" s="74">
        <f t="shared" ref="G38" si="26">F38</f>
        <v>0</v>
      </c>
      <c r="H38" s="74">
        <f t="shared" ref="H38" si="27">G38</f>
        <v>0</v>
      </c>
      <c r="I38" s="74">
        <f t="shared" ref="I38" si="28">H38</f>
        <v>0</v>
      </c>
      <c r="J38" s="74">
        <f t="shared" ref="J38" si="29">I38</f>
        <v>0</v>
      </c>
      <c r="K38" s="74">
        <f t="shared" ref="K38" si="30">J38</f>
        <v>0</v>
      </c>
      <c r="L38" s="74">
        <f t="shared" ref="L38" si="31">K38</f>
        <v>0</v>
      </c>
      <c r="M38" s="74">
        <f t="shared" ref="M38" si="32">L38</f>
        <v>0</v>
      </c>
      <c r="N38" s="77">
        <f>IFERROR(AVERAGE(B38:M38),0)</f>
        <v>0</v>
      </c>
    </row>
    <row r="39" spans="1:14" outlineLevel="1" x14ac:dyDescent="0.2">
      <c r="A39" s="69" t="s">
        <v>38</v>
      </c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133">
        <f>SUM(B39:M39)</f>
        <v>0</v>
      </c>
    </row>
    <row r="40" spans="1:14" outlineLevel="1" x14ac:dyDescent="0.2">
      <c r="A40" s="67" t="s">
        <v>33</v>
      </c>
      <c r="B40" s="77">
        <f>B38*B39</f>
        <v>0</v>
      </c>
      <c r="C40" s="77">
        <f t="shared" ref="C40:M40" si="33">C38*C39</f>
        <v>0</v>
      </c>
      <c r="D40" s="77">
        <f t="shared" si="33"/>
        <v>0</v>
      </c>
      <c r="E40" s="77">
        <f t="shared" si="33"/>
        <v>0</v>
      </c>
      <c r="F40" s="77">
        <f t="shared" si="33"/>
        <v>0</v>
      </c>
      <c r="G40" s="77">
        <f t="shared" si="33"/>
        <v>0</v>
      </c>
      <c r="H40" s="77">
        <f t="shared" si="33"/>
        <v>0</v>
      </c>
      <c r="I40" s="77">
        <f t="shared" si="33"/>
        <v>0</v>
      </c>
      <c r="J40" s="77">
        <f t="shared" si="33"/>
        <v>0</v>
      </c>
      <c r="K40" s="77">
        <f t="shared" si="33"/>
        <v>0</v>
      </c>
      <c r="L40" s="77">
        <f t="shared" si="33"/>
        <v>0</v>
      </c>
      <c r="M40" s="77">
        <f t="shared" si="33"/>
        <v>0</v>
      </c>
      <c r="N40" s="77">
        <f>SUM(B40:M40)</f>
        <v>0</v>
      </c>
    </row>
    <row r="41" spans="1:14" outlineLevel="1" x14ac:dyDescent="0.2">
      <c r="A41" s="36" t="s">
        <v>39</v>
      </c>
      <c r="B41" s="71"/>
      <c r="C41" s="74">
        <f t="shared" ref="C41:M41" si="34">B41</f>
        <v>0</v>
      </c>
      <c r="D41" s="74">
        <f t="shared" si="34"/>
        <v>0</v>
      </c>
      <c r="E41" s="74">
        <f t="shared" si="34"/>
        <v>0</v>
      </c>
      <c r="F41" s="74">
        <f t="shared" si="34"/>
        <v>0</v>
      </c>
      <c r="G41" s="74">
        <f t="shared" si="34"/>
        <v>0</v>
      </c>
      <c r="H41" s="74">
        <f t="shared" si="34"/>
        <v>0</v>
      </c>
      <c r="I41" s="74">
        <f t="shared" si="34"/>
        <v>0</v>
      </c>
      <c r="J41" s="74">
        <f t="shared" si="34"/>
        <v>0</v>
      </c>
      <c r="K41" s="74">
        <f t="shared" si="34"/>
        <v>0</v>
      </c>
      <c r="L41" s="74">
        <f t="shared" si="34"/>
        <v>0</v>
      </c>
      <c r="M41" s="74">
        <f t="shared" si="34"/>
        <v>0</v>
      </c>
      <c r="N41" s="35">
        <f>IFERROR(AVERAGE(B41:M41),0)</f>
        <v>0</v>
      </c>
    </row>
    <row r="42" spans="1:14" outlineLevel="1" x14ac:dyDescent="0.2">
      <c r="A42" s="69" t="s">
        <v>40</v>
      </c>
      <c r="B42" s="70">
        <f>B41*B39</f>
        <v>0</v>
      </c>
      <c r="C42" s="70">
        <f t="shared" ref="C42:M42" si="35">C41*C39</f>
        <v>0</v>
      </c>
      <c r="D42" s="70">
        <f t="shared" si="35"/>
        <v>0</v>
      </c>
      <c r="E42" s="70">
        <f t="shared" si="35"/>
        <v>0</v>
      </c>
      <c r="F42" s="70">
        <f t="shared" si="35"/>
        <v>0</v>
      </c>
      <c r="G42" s="70">
        <f t="shared" si="35"/>
        <v>0</v>
      </c>
      <c r="H42" s="70">
        <f t="shared" si="35"/>
        <v>0</v>
      </c>
      <c r="I42" s="70">
        <f t="shared" si="35"/>
        <v>0</v>
      </c>
      <c r="J42" s="70">
        <f t="shared" si="35"/>
        <v>0</v>
      </c>
      <c r="K42" s="70">
        <f t="shared" si="35"/>
        <v>0</v>
      </c>
      <c r="L42" s="70">
        <f t="shared" si="35"/>
        <v>0</v>
      </c>
      <c r="M42" s="70">
        <f t="shared" si="35"/>
        <v>0</v>
      </c>
      <c r="N42" s="70">
        <f>SUM(B42:M42)</f>
        <v>0</v>
      </c>
    </row>
    <row r="43" spans="1:14" outlineLevel="1" x14ac:dyDescent="0.2">
      <c r="A43" s="67" t="s">
        <v>35</v>
      </c>
      <c r="B43" s="77">
        <f>B40-B42</f>
        <v>0</v>
      </c>
      <c r="C43" s="77">
        <f t="shared" ref="C43:M43" si="36">C40-C42</f>
        <v>0</v>
      </c>
      <c r="D43" s="77">
        <f t="shared" si="36"/>
        <v>0</v>
      </c>
      <c r="E43" s="77">
        <f t="shared" si="36"/>
        <v>0</v>
      </c>
      <c r="F43" s="77">
        <f t="shared" si="36"/>
        <v>0</v>
      </c>
      <c r="G43" s="77">
        <f t="shared" si="36"/>
        <v>0</v>
      </c>
      <c r="H43" s="77">
        <f t="shared" si="36"/>
        <v>0</v>
      </c>
      <c r="I43" s="77">
        <f t="shared" si="36"/>
        <v>0</v>
      </c>
      <c r="J43" s="77">
        <f t="shared" si="36"/>
        <v>0</v>
      </c>
      <c r="K43" s="77">
        <f t="shared" si="36"/>
        <v>0</v>
      </c>
      <c r="L43" s="77">
        <f t="shared" si="36"/>
        <v>0</v>
      </c>
      <c r="M43" s="77">
        <f t="shared" si="36"/>
        <v>0</v>
      </c>
      <c r="N43" s="77">
        <f>SUM(B43:M43)</f>
        <v>0</v>
      </c>
    </row>
    <row r="44" spans="1:14" outlineLevel="1" x14ac:dyDescent="0.2"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</row>
    <row r="45" spans="1:14" s="154" customFormat="1" outlineLevel="1" x14ac:dyDescent="0.2">
      <c r="A45" s="152" t="s">
        <v>30</v>
      </c>
      <c r="B45" s="155">
        <v>44562</v>
      </c>
      <c r="C45" s="155">
        <v>44593</v>
      </c>
      <c r="D45" s="155">
        <v>44621</v>
      </c>
      <c r="E45" s="155">
        <v>44652</v>
      </c>
      <c r="F45" s="155">
        <v>44682</v>
      </c>
      <c r="G45" s="155">
        <v>44713</v>
      </c>
      <c r="H45" s="155">
        <v>44743</v>
      </c>
      <c r="I45" s="155">
        <v>44774</v>
      </c>
      <c r="J45" s="155">
        <v>44805</v>
      </c>
      <c r="K45" s="155">
        <v>44835</v>
      </c>
      <c r="L45" s="155">
        <v>44866</v>
      </c>
      <c r="M45" s="155">
        <v>44896</v>
      </c>
      <c r="N45" s="155" t="s">
        <v>20</v>
      </c>
    </row>
    <row r="46" spans="1:14" outlineLevel="1" x14ac:dyDescent="0.2">
      <c r="A46" s="36" t="s">
        <v>37</v>
      </c>
      <c r="B46" s="71">
        <v>100</v>
      </c>
      <c r="C46" s="74">
        <f>B46</f>
        <v>100</v>
      </c>
      <c r="D46" s="74">
        <f t="shared" ref="D46" si="37">C46</f>
        <v>100</v>
      </c>
      <c r="E46" s="74">
        <f t="shared" ref="E46" si="38">D46</f>
        <v>100</v>
      </c>
      <c r="F46" s="74">
        <f t="shared" ref="F46" si="39">E46</f>
        <v>100</v>
      </c>
      <c r="G46" s="74">
        <f t="shared" ref="G46" si="40">F46</f>
        <v>100</v>
      </c>
      <c r="H46" s="74">
        <f t="shared" ref="H46" si="41">G46</f>
        <v>100</v>
      </c>
      <c r="I46" s="74">
        <f t="shared" ref="I46" si="42">H46</f>
        <v>100</v>
      </c>
      <c r="J46" s="74">
        <f t="shared" ref="J46" si="43">I46</f>
        <v>100</v>
      </c>
      <c r="K46" s="74">
        <f t="shared" ref="K46" si="44">J46</f>
        <v>100</v>
      </c>
      <c r="L46" s="74">
        <f t="shared" ref="L46" si="45">K46</f>
        <v>100</v>
      </c>
      <c r="M46" s="74">
        <f t="shared" ref="M46" si="46">L46</f>
        <v>100</v>
      </c>
      <c r="N46" s="77">
        <f>IFERROR(AVERAGE(B46:M46),0)</f>
        <v>100</v>
      </c>
    </row>
    <row r="47" spans="1:14" outlineLevel="1" x14ac:dyDescent="0.2">
      <c r="A47" s="69" t="s">
        <v>38</v>
      </c>
      <c r="B47" s="73">
        <v>100</v>
      </c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133">
        <f>SUM(B47:M47)</f>
        <v>100</v>
      </c>
    </row>
    <row r="48" spans="1:14" outlineLevel="1" x14ac:dyDescent="0.2">
      <c r="A48" s="67" t="s">
        <v>33</v>
      </c>
      <c r="B48" s="77">
        <f>B46*B47</f>
        <v>10000</v>
      </c>
      <c r="C48" s="77">
        <f t="shared" ref="C48:M48" si="47">C46*C47</f>
        <v>0</v>
      </c>
      <c r="D48" s="77">
        <f t="shared" si="47"/>
        <v>0</v>
      </c>
      <c r="E48" s="77">
        <f t="shared" si="47"/>
        <v>0</v>
      </c>
      <c r="F48" s="77">
        <f t="shared" si="47"/>
        <v>0</v>
      </c>
      <c r="G48" s="77">
        <f t="shared" si="47"/>
        <v>0</v>
      </c>
      <c r="H48" s="77">
        <f t="shared" si="47"/>
        <v>0</v>
      </c>
      <c r="I48" s="77">
        <f t="shared" si="47"/>
        <v>0</v>
      </c>
      <c r="J48" s="77">
        <f t="shared" si="47"/>
        <v>0</v>
      </c>
      <c r="K48" s="77">
        <f t="shared" si="47"/>
        <v>0</v>
      </c>
      <c r="L48" s="77">
        <f t="shared" si="47"/>
        <v>0</v>
      </c>
      <c r="M48" s="77">
        <f t="shared" si="47"/>
        <v>0</v>
      </c>
      <c r="N48" s="77">
        <f>SUM(B48:M48)</f>
        <v>10000</v>
      </c>
    </row>
    <row r="49" spans="1:14" outlineLevel="1" x14ac:dyDescent="0.2">
      <c r="A49" s="36" t="s">
        <v>39</v>
      </c>
      <c r="B49" s="71"/>
      <c r="C49" s="74">
        <f t="shared" ref="C49:M49" si="48">B49</f>
        <v>0</v>
      </c>
      <c r="D49" s="74">
        <f t="shared" si="48"/>
        <v>0</v>
      </c>
      <c r="E49" s="74">
        <f t="shared" si="48"/>
        <v>0</v>
      </c>
      <c r="F49" s="74">
        <f t="shared" si="48"/>
        <v>0</v>
      </c>
      <c r="G49" s="74">
        <f t="shared" si="48"/>
        <v>0</v>
      </c>
      <c r="H49" s="74">
        <f t="shared" si="48"/>
        <v>0</v>
      </c>
      <c r="I49" s="74">
        <f t="shared" si="48"/>
        <v>0</v>
      </c>
      <c r="J49" s="74">
        <f t="shared" si="48"/>
        <v>0</v>
      </c>
      <c r="K49" s="74">
        <f t="shared" si="48"/>
        <v>0</v>
      </c>
      <c r="L49" s="74">
        <f t="shared" si="48"/>
        <v>0</v>
      </c>
      <c r="M49" s="74">
        <f t="shared" si="48"/>
        <v>0</v>
      </c>
      <c r="N49" s="35">
        <f>IFERROR(AVERAGE(B49:M49),0)</f>
        <v>0</v>
      </c>
    </row>
    <row r="50" spans="1:14" outlineLevel="1" x14ac:dyDescent="0.2">
      <c r="A50" s="69" t="s">
        <v>40</v>
      </c>
      <c r="B50" s="70">
        <f>B49*B47</f>
        <v>0</v>
      </c>
      <c r="C50" s="70">
        <f t="shared" ref="C50:M50" si="49">C49*C47</f>
        <v>0</v>
      </c>
      <c r="D50" s="70">
        <f t="shared" si="49"/>
        <v>0</v>
      </c>
      <c r="E50" s="70">
        <f t="shared" si="49"/>
        <v>0</v>
      </c>
      <c r="F50" s="70">
        <f t="shared" si="49"/>
        <v>0</v>
      </c>
      <c r="G50" s="70">
        <f t="shared" si="49"/>
        <v>0</v>
      </c>
      <c r="H50" s="70">
        <f t="shared" si="49"/>
        <v>0</v>
      </c>
      <c r="I50" s="70">
        <f t="shared" si="49"/>
        <v>0</v>
      </c>
      <c r="J50" s="70">
        <f t="shared" si="49"/>
        <v>0</v>
      </c>
      <c r="K50" s="70">
        <f t="shared" si="49"/>
        <v>0</v>
      </c>
      <c r="L50" s="70">
        <f t="shared" si="49"/>
        <v>0</v>
      </c>
      <c r="M50" s="70">
        <f t="shared" si="49"/>
        <v>0</v>
      </c>
      <c r="N50" s="70">
        <f>SUM(B50:M50)</f>
        <v>0</v>
      </c>
    </row>
    <row r="51" spans="1:14" outlineLevel="1" x14ac:dyDescent="0.2">
      <c r="A51" s="67" t="s">
        <v>35</v>
      </c>
      <c r="B51" s="77">
        <f>B48-B50</f>
        <v>10000</v>
      </c>
      <c r="C51" s="77">
        <f t="shared" ref="C51:M51" si="50">C48-C50</f>
        <v>0</v>
      </c>
      <c r="D51" s="77">
        <f t="shared" si="50"/>
        <v>0</v>
      </c>
      <c r="E51" s="77">
        <f t="shared" si="50"/>
        <v>0</v>
      </c>
      <c r="F51" s="77">
        <f t="shared" si="50"/>
        <v>0</v>
      </c>
      <c r="G51" s="77">
        <f t="shared" si="50"/>
        <v>0</v>
      </c>
      <c r="H51" s="77">
        <f t="shared" si="50"/>
        <v>0</v>
      </c>
      <c r="I51" s="77">
        <f t="shared" si="50"/>
        <v>0</v>
      </c>
      <c r="J51" s="77">
        <f t="shared" si="50"/>
        <v>0</v>
      </c>
      <c r="K51" s="77">
        <f t="shared" si="50"/>
        <v>0</v>
      </c>
      <c r="L51" s="77">
        <f t="shared" si="50"/>
        <v>0</v>
      </c>
      <c r="M51" s="77">
        <f t="shared" si="50"/>
        <v>0</v>
      </c>
      <c r="N51" s="77">
        <f>SUM(B51:M51)</f>
        <v>10000</v>
      </c>
    </row>
    <row r="52" spans="1:14" outlineLevel="1" x14ac:dyDescent="0.2"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</row>
    <row r="53" spans="1:14" s="154" customFormat="1" outlineLevel="1" x14ac:dyDescent="0.2">
      <c r="A53" s="152" t="s">
        <v>31</v>
      </c>
      <c r="B53" s="155">
        <v>44562</v>
      </c>
      <c r="C53" s="155">
        <v>44593</v>
      </c>
      <c r="D53" s="155">
        <v>44621</v>
      </c>
      <c r="E53" s="155">
        <v>44652</v>
      </c>
      <c r="F53" s="155">
        <v>44682</v>
      </c>
      <c r="G53" s="155">
        <v>44713</v>
      </c>
      <c r="H53" s="155">
        <v>44743</v>
      </c>
      <c r="I53" s="155">
        <v>44774</v>
      </c>
      <c r="J53" s="155">
        <v>44805</v>
      </c>
      <c r="K53" s="155">
        <v>44835</v>
      </c>
      <c r="L53" s="155">
        <v>44866</v>
      </c>
      <c r="M53" s="155">
        <v>44896</v>
      </c>
      <c r="N53" s="155" t="s">
        <v>20</v>
      </c>
    </row>
    <row r="54" spans="1:14" outlineLevel="1" x14ac:dyDescent="0.2">
      <c r="A54" s="36" t="s">
        <v>37</v>
      </c>
      <c r="B54" s="71"/>
      <c r="C54" s="74">
        <f>B54</f>
        <v>0</v>
      </c>
      <c r="D54" s="74">
        <f t="shared" ref="D54" si="51">C54</f>
        <v>0</v>
      </c>
      <c r="E54" s="74">
        <f t="shared" ref="E54" si="52">D54</f>
        <v>0</v>
      </c>
      <c r="F54" s="74">
        <f t="shared" ref="F54" si="53">E54</f>
        <v>0</v>
      </c>
      <c r="G54" s="74">
        <f t="shared" ref="G54" si="54">F54</f>
        <v>0</v>
      </c>
      <c r="H54" s="74">
        <f t="shared" ref="H54" si="55">G54</f>
        <v>0</v>
      </c>
      <c r="I54" s="74">
        <f t="shared" ref="I54" si="56">H54</f>
        <v>0</v>
      </c>
      <c r="J54" s="74">
        <f t="shared" ref="J54" si="57">I54</f>
        <v>0</v>
      </c>
      <c r="K54" s="74">
        <f t="shared" ref="K54" si="58">J54</f>
        <v>0</v>
      </c>
      <c r="L54" s="74">
        <f t="shared" ref="L54" si="59">K54</f>
        <v>0</v>
      </c>
      <c r="M54" s="74">
        <f t="shared" ref="M54" si="60">L54</f>
        <v>0</v>
      </c>
      <c r="N54" s="77">
        <f>IFERROR(AVERAGE(B54:M54),0)</f>
        <v>0</v>
      </c>
    </row>
    <row r="55" spans="1:14" outlineLevel="1" x14ac:dyDescent="0.2">
      <c r="A55" s="69" t="s">
        <v>38</v>
      </c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133">
        <f>SUM(B55:M55)</f>
        <v>0</v>
      </c>
    </row>
    <row r="56" spans="1:14" outlineLevel="1" x14ac:dyDescent="0.2">
      <c r="A56" s="67" t="s">
        <v>33</v>
      </c>
      <c r="B56" s="77">
        <f>B54*B55</f>
        <v>0</v>
      </c>
      <c r="C56" s="77">
        <f t="shared" ref="C56:M56" si="61">C54*C55</f>
        <v>0</v>
      </c>
      <c r="D56" s="77">
        <f t="shared" si="61"/>
        <v>0</v>
      </c>
      <c r="E56" s="77">
        <f t="shared" si="61"/>
        <v>0</v>
      </c>
      <c r="F56" s="77">
        <f t="shared" si="61"/>
        <v>0</v>
      </c>
      <c r="G56" s="77">
        <f t="shared" si="61"/>
        <v>0</v>
      </c>
      <c r="H56" s="77">
        <f t="shared" si="61"/>
        <v>0</v>
      </c>
      <c r="I56" s="77">
        <f t="shared" si="61"/>
        <v>0</v>
      </c>
      <c r="J56" s="77">
        <f t="shared" si="61"/>
        <v>0</v>
      </c>
      <c r="K56" s="77">
        <f t="shared" si="61"/>
        <v>0</v>
      </c>
      <c r="L56" s="77">
        <f t="shared" si="61"/>
        <v>0</v>
      </c>
      <c r="M56" s="77">
        <f t="shared" si="61"/>
        <v>0</v>
      </c>
      <c r="N56" s="77">
        <f>SUM(B56:M56)</f>
        <v>0</v>
      </c>
    </row>
    <row r="57" spans="1:14" outlineLevel="1" x14ac:dyDescent="0.2">
      <c r="A57" s="36" t="s">
        <v>39</v>
      </c>
      <c r="B57" s="71"/>
      <c r="C57" s="74">
        <f t="shared" ref="C57:M57" si="62">B57</f>
        <v>0</v>
      </c>
      <c r="D57" s="74">
        <f t="shared" si="62"/>
        <v>0</v>
      </c>
      <c r="E57" s="74">
        <f t="shared" si="62"/>
        <v>0</v>
      </c>
      <c r="F57" s="74">
        <f t="shared" si="62"/>
        <v>0</v>
      </c>
      <c r="G57" s="74">
        <f t="shared" si="62"/>
        <v>0</v>
      </c>
      <c r="H57" s="74">
        <f t="shared" si="62"/>
        <v>0</v>
      </c>
      <c r="I57" s="74">
        <f t="shared" si="62"/>
        <v>0</v>
      </c>
      <c r="J57" s="74">
        <f t="shared" si="62"/>
        <v>0</v>
      </c>
      <c r="K57" s="74">
        <f t="shared" si="62"/>
        <v>0</v>
      </c>
      <c r="L57" s="74">
        <f t="shared" si="62"/>
        <v>0</v>
      </c>
      <c r="M57" s="74">
        <f t="shared" si="62"/>
        <v>0</v>
      </c>
      <c r="N57" s="35">
        <f>IFERROR(AVERAGE(B57:M57),0)</f>
        <v>0</v>
      </c>
    </row>
    <row r="58" spans="1:14" outlineLevel="1" x14ac:dyDescent="0.2">
      <c r="A58" s="69" t="s">
        <v>40</v>
      </c>
      <c r="B58" s="70">
        <f>B57*B55</f>
        <v>0</v>
      </c>
      <c r="C58" s="70">
        <f t="shared" ref="C58:M58" si="63">C57*C55</f>
        <v>0</v>
      </c>
      <c r="D58" s="70">
        <f t="shared" si="63"/>
        <v>0</v>
      </c>
      <c r="E58" s="70">
        <f t="shared" si="63"/>
        <v>0</v>
      </c>
      <c r="F58" s="70">
        <f t="shared" si="63"/>
        <v>0</v>
      </c>
      <c r="G58" s="70">
        <f t="shared" si="63"/>
        <v>0</v>
      </c>
      <c r="H58" s="70">
        <f t="shared" si="63"/>
        <v>0</v>
      </c>
      <c r="I58" s="70">
        <f t="shared" si="63"/>
        <v>0</v>
      </c>
      <c r="J58" s="70">
        <f t="shared" si="63"/>
        <v>0</v>
      </c>
      <c r="K58" s="70">
        <f t="shared" si="63"/>
        <v>0</v>
      </c>
      <c r="L58" s="70">
        <f t="shared" si="63"/>
        <v>0</v>
      </c>
      <c r="M58" s="70">
        <f t="shared" si="63"/>
        <v>0</v>
      </c>
      <c r="N58" s="70">
        <f>SUM(B58:M58)</f>
        <v>0</v>
      </c>
    </row>
    <row r="59" spans="1:14" outlineLevel="1" x14ac:dyDescent="0.2">
      <c r="A59" s="67" t="s">
        <v>35</v>
      </c>
      <c r="B59" s="77">
        <f>B56-B58</f>
        <v>0</v>
      </c>
      <c r="C59" s="77">
        <f t="shared" ref="C59:M59" si="64">C56-C58</f>
        <v>0</v>
      </c>
      <c r="D59" s="77">
        <f t="shared" si="64"/>
        <v>0</v>
      </c>
      <c r="E59" s="77">
        <f t="shared" si="64"/>
        <v>0</v>
      </c>
      <c r="F59" s="77">
        <f t="shared" si="64"/>
        <v>0</v>
      </c>
      <c r="G59" s="77">
        <f t="shared" si="64"/>
        <v>0</v>
      </c>
      <c r="H59" s="77">
        <f t="shared" si="64"/>
        <v>0</v>
      </c>
      <c r="I59" s="77">
        <f t="shared" si="64"/>
        <v>0</v>
      </c>
      <c r="J59" s="77">
        <f t="shared" si="64"/>
        <v>0</v>
      </c>
      <c r="K59" s="77">
        <f t="shared" si="64"/>
        <v>0</v>
      </c>
      <c r="L59" s="77">
        <f t="shared" si="64"/>
        <v>0</v>
      </c>
      <c r="M59" s="77">
        <f t="shared" si="64"/>
        <v>0</v>
      </c>
      <c r="N59" s="77">
        <f>SUM(B59:M59)</f>
        <v>0</v>
      </c>
    </row>
    <row r="60" spans="1:14" outlineLevel="1" x14ac:dyDescent="0.2"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</row>
    <row r="61" spans="1:14" s="154" customFormat="1" outlineLevel="1" x14ac:dyDescent="0.2">
      <c r="A61" s="152" t="s">
        <v>32</v>
      </c>
      <c r="B61" s="155">
        <v>44562</v>
      </c>
      <c r="C61" s="155">
        <v>44593</v>
      </c>
      <c r="D61" s="155">
        <v>44621</v>
      </c>
      <c r="E61" s="155">
        <v>44652</v>
      </c>
      <c r="F61" s="155">
        <v>44682</v>
      </c>
      <c r="G61" s="155">
        <v>44713</v>
      </c>
      <c r="H61" s="155">
        <v>44743</v>
      </c>
      <c r="I61" s="155">
        <v>44774</v>
      </c>
      <c r="J61" s="155">
        <v>44805</v>
      </c>
      <c r="K61" s="155">
        <v>44835</v>
      </c>
      <c r="L61" s="155">
        <v>44866</v>
      </c>
      <c r="M61" s="155">
        <v>44896</v>
      </c>
      <c r="N61" s="155" t="s">
        <v>20</v>
      </c>
    </row>
    <row r="62" spans="1:14" outlineLevel="1" x14ac:dyDescent="0.2">
      <c r="A62" s="36" t="s">
        <v>37</v>
      </c>
      <c r="B62" s="71"/>
      <c r="C62" s="74">
        <f>B62</f>
        <v>0</v>
      </c>
      <c r="D62" s="74">
        <f t="shared" ref="D62" si="65">C62</f>
        <v>0</v>
      </c>
      <c r="E62" s="74">
        <f t="shared" ref="E62" si="66">D62</f>
        <v>0</v>
      </c>
      <c r="F62" s="74">
        <f t="shared" ref="F62" si="67">E62</f>
        <v>0</v>
      </c>
      <c r="G62" s="74">
        <f t="shared" ref="G62" si="68">F62</f>
        <v>0</v>
      </c>
      <c r="H62" s="74">
        <f t="shared" ref="H62" si="69">G62</f>
        <v>0</v>
      </c>
      <c r="I62" s="74">
        <f t="shared" ref="I62" si="70">H62</f>
        <v>0</v>
      </c>
      <c r="J62" s="74">
        <f t="shared" ref="J62" si="71">I62</f>
        <v>0</v>
      </c>
      <c r="K62" s="74">
        <f t="shared" ref="K62" si="72">J62</f>
        <v>0</v>
      </c>
      <c r="L62" s="74">
        <f t="shared" ref="L62" si="73">K62</f>
        <v>0</v>
      </c>
      <c r="M62" s="74">
        <f t="shared" ref="M62" si="74">L62</f>
        <v>0</v>
      </c>
      <c r="N62" s="77">
        <f>IFERROR(AVERAGE(B62:M62),0)</f>
        <v>0</v>
      </c>
    </row>
    <row r="63" spans="1:14" outlineLevel="1" x14ac:dyDescent="0.2">
      <c r="A63" s="69" t="s">
        <v>38</v>
      </c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133">
        <f>SUM(B63:M63)</f>
        <v>0</v>
      </c>
    </row>
    <row r="64" spans="1:14" outlineLevel="1" x14ac:dyDescent="0.2">
      <c r="A64" s="67" t="s">
        <v>33</v>
      </c>
      <c r="B64" s="77">
        <f>B62*B63</f>
        <v>0</v>
      </c>
      <c r="C64" s="77">
        <f t="shared" ref="C64:M64" si="75">C62*C63</f>
        <v>0</v>
      </c>
      <c r="D64" s="77">
        <f t="shared" si="75"/>
        <v>0</v>
      </c>
      <c r="E64" s="77">
        <f t="shared" si="75"/>
        <v>0</v>
      </c>
      <c r="F64" s="77">
        <f t="shared" si="75"/>
        <v>0</v>
      </c>
      <c r="G64" s="77">
        <f t="shared" si="75"/>
        <v>0</v>
      </c>
      <c r="H64" s="77">
        <f t="shared" si="75"/>
        <v>0</v>
      </c>
      <c r="I64" s="77">
        <f t="shared" si="75"/>
        <v>0</v>
      </c>
      <c r="J64" s="77">
        <f t="shared" si="75"/>
        <v>0</v>
      </c>
      <c r="K64" s="77">
        <f t="shared" si="75"/>
        <v>0</v>
      </c>
      <c r="L64" s="77">
        <f t="shared" si="75"/>
        <v>0</v>
      </c>
      <c r="M64" s="77">
        <f t="shared" si="75"/>
        <v>0</v>
      </c>
      <c r="N64" s="77">
        <f>SUM(B64:M64)</f>
        <v>0</v>
      </c>
    </row>
    <row r="65" spans="1:14" outlineLevel="1" x14ac:dyDescent="0.2">
      <c r="A65" s="36" t="s">
        <v>39</v>
      </c>
      <c r="B65" s="71"/>
      <c r="C65" s="74">
        <f t="shared" ref="C65:M65" si="76">B65</f>
        <v>0</v>
      </c>
      <c r="D65" s="74">
        <f t="shared" si="76"/>
        <v>0</v>
      </c>
      <c r="E65" s="74">
        <f t="shared" si="76"/>
        <v>0</v>
      </c>
      <c r="F65" s="74">
        <f t="shared" si="76"/>
        <v>0</v>
      </c>
      <c r="G65" s="74">
        <f t="shared" si="76"/>
        <v>0</v>
      </c>
      <c r="H65" s="74">
        <f t="shared" si="76"/>
        <v>0</v>
      </c>
      <c r="I65" s="74">
        <f t="shared" si="76"/>
        <v>0</v>
      </c>
      <c r="J65" s="74">
        <f t="shared" si="76"/>
        <v>0</v>
      </c>
      <c r="K65" s="74">
        <f t="shared" si="76"/>
        <v>0</v>
      </c>
      <c r="L65" s="74">
        <f t="shared" si="76"/>
        <v>0</v>
      </c>
      <c r="M65" s="74">
        <f t="shared" si="76"/>
        <v>0</v>
      </c>
      <c r="N65" s="35">
        <f>IFERROR(AVERAGE(B65:M65),0)</f>
        <v>0</v>
      </c>
    </row>
    <row r="66" spans="1:14" outlineLevel="1" x14ac:dyDescent="0.2">
      <c r="A66" s="69" t="s">
        <v>40</v>
      </c>
      <c r="B66" s="70">
        <f>B65*B63</f>
        <v>0</v>
      </c>
      <c r="C66" s="70">
        <f t="shared" ref="C66:M66" si="77">C65*C63</f>
        <v>0</v>
      </c>
      <c r="D66" s="70">
        <f t="shared" si="77"/>
        <v>0</v>
      </c>
      <c r="E66" s="70">
        <f t="shared" si="77"/>
        <v>0</v>
      </c>
      <c r="F66" s="70">
        <f t="shared" si="77"/>
        <v>0</v>
      </c>
      <c r="G66" s="70">
        <f t="shared" si="77"/>
        <v>0</v>
      </c>
      <c r="H66" s="70">
        <f t="shared" si="77"/>
        <v>0</v>
      </c>
      <c r="I66" s="70">
        <f t="shared" si="77"/>
        <v>0</v>
      </c>
      <c r="J66" s="70">
        <f t="shared" si="77"/>
        <v>0</v>
      </c>
      <c r="K66" s="70">
        <f t="shared" si="77"/>
        <v>0</v>
      </c>
      <c r="L66" s="70">
        <f t="shared" si="77"/>
        <v>0</v>
      </c>
      <c r="M66" s="70">
        <f t="shared" si="77"/>
        <v>0</v>
      </c>
      <c r="N66" s="70">
        <f>SUM(B66:M66)</f>
        <v>0</v>
      </c>
    </row>
    <row r="67" spans="1:14" outlineLevel="1" x14ac:dyDescent="0.2">
      <c r="A67" s="67" t="s">
        <v>35</v>
      </c>
      <c r="B67" s="77">
        <f>B64-B66</f>
        <v>0</v>
      </c>
      <c r="C67" s="77">
        <f t="shared" ref="C67:M67" si="78">C64-C66</f>
        <v>0</v>
      </c>
      <c r="D67" s="77">
        <f t="shared" si="78"/>
        <v>0</v>
      </c>
      <c r="E67" s="77">
        <f t="shared" si="78"/>
        <v>0</v>
      </c>
      <c r="F67" s="77">
        <f t="shared" si="78"/>
        <v>0</v>
      </c>
      <c r="G67" s="77">
        <f t="shared" si="78"/>
        <v>0</v>
      </c>
      <c r="H67" s="77">
        <f t="shared" si="78"/>
        <v>0</v>
      </c>
      <c r="I67" s="77">
        <f t="shared" si="78"/>
        <v>0</v>
      </c>
      <c r="J67" s="77">
        <f t="shared" si="78"/>
        <v>0</v>
      </c>
      <c r="K67" s="77">
        <f t="shared" si="78"/>
        <v>0</v>
      </c>
      <c r="L67" s="77">
        <f t="shared" si="78"/>
        <v>0</v>
      </c>
      <c r="M67" s="77">
        <f t="shared" si="78"/>
        <v>0</v>
      </c>
      <c r="N67" s="77">
        <f>SUM(B67:M67)</f>
        <v>0</v>
      </c>
    </row>
    <row r="68" spans="1:14" outlineLevel="1" x14ac:dyDescent="0.2"/>
  </sheetData>
  <pageMargins left="0.7" right="0.7" top="0.75" bottom="0.75" header="0.3" footer="0.3"/>
  <ignoredErrors>
    <ignoredError sqref="N3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5"/>
  <sheetViews>
    <sheetView showGridLines="0" zoomScale="85" zoomScaleNormal="85" workbookViewId="0">
      <pane ySplit="25" topLeftCell="A26" activePane="bottomLeft" state="frozen"/>
      <selection pane="bottomLeft" activeCell="A118" sqref="A118:M119"/>
    </sheetView>
  </sheetViews>
  <sheetFormatPr defaultColWidth="9.140625" defaultRowHeight="12.75" outlineLevelRow="1" x14ac:dyDescent="0.2"/>
  <cols>
    <col min="1" max="1" width="17" style="36" customWidth="1"/>
    <col min="2" max="5" width="11.85546875" style="36" customWidth="1"/>
    <col min="6" max="6" width="14.28515625" style="36" customWidth="1"/>
    <col min="7" max="8" width="11.85546875" style="36" customWidth="1"/>
    <col min="9" max="9" width="13.42578125" style="36" customWidth="1"/>
    <col min="10" max="11" width="11.85546875" style="36" customWidth="1"/>
    <col min="12" max="13" width="11.42578125" style="36" customWidth="1"/>
    <col min="14" max="18" width="10.140625" style="36" customWidth="1"/>
    <col min="19" max="16384" width="9.140625" style="36"/>
  </cols>
  <sheetData>
    <row r="1" spans="1:19" s="21" customFormat="1" x14ac:dyDescent="0.2">
      <c r="A1" s="90" t="str">
        <f>"Payroll - "&amp;YEAR($B$7)</f>
        <v>Payroll - 2022</v>
      </c>
      <c r="B1" s="26"/>
    </row>
    <row r="2" spans="1:19" ht="25.5" x14ac:dyDescent="0.2">
      <c r="A2" s="29" t="s">
        <v>117</v>
      </c>
      <c r="B2" s="91" t="s">
        <v>118</v>
      </c>
      <c r="C2" s="92" t="s">
        <v>119</v>
      </c>
      <c r="D2" s="92" t="s">
        <v>3</v>
      </c>
      <c r="E2" s="92" t="s">
        <v>4</v>
      </c>
      <c r="S2" s="12"/>
    </row>
    <row r="3" spans="1:19" ht="14.25" x14ac:dyDescent="0.2">
      <c r="A3" s="36" t="s">
        <v>1</v>
      </c>
      <c r="B3" s="93" t="s">
        <v>122</v>
      </c>
      <c r="C3" s="93">
        <v>8</v>
      </c>
      <c r="D3" s="93" t="s">
        <v>124</v>
      </c>
      <c r="E3" s="93" t="s">
        <v>124</v>
      </c>
      <c r="S3" s="12"/>
    </row>
    <row r="4" spans="1:19" ht="14.25" x14ac:dyDescent="0.2">
      <c r="A4" s="36" t="s">
        <v>120</v>
      </c>
      <c r="B4" s="93" t="s">
        <v>122</v>
      </c>
      <c r="C4" s="94" t="s">
        <v>123</v>
      </c>
      <c r="D4" s="95" t="s">
        <v>125</v>
      </c>
      <c r="E4" s="95" t="s">
        <v>125</v>
      </c>
      <c r="S4" s="12"/>
    </row>
    <row r="5" spans="1:19" ht="14.25" x14ac:dyDescent="0.2">
      <c r="A5" s="36" t="s">
        <v>121</v>
      </c>
      <c r="B5" s="93" t="s">
        <v>122</v>
      </c>
      <c r="C5" s="94" t="s">
        <v>123</v>
      </c>
      <c r="D5" s="95" t="s">
        <v>125</v>
      </c>
      <c r="E5" s="95" t="s">
        <v>125</v>
      </c>
      <c r="S5" s="12"/>
    </row>
    <row r="6" spans="1:19" ht="14.25" x14ac:dyDescent="0.2">
      <c r="B6" s="96"/>
      <c r="C6" s="97"/>
      <c r="D6" s="98"/>
      <c r="E6" s="98"/>
      <c r="R6" s="67"/>
      <c r="S6" s="12"/>
    </row>
    <row r="7" spans="1:19" ht="14.25" x14ac:dyDescent="0.2">
      <c r="A7" s="99" t="s">
        <v>126</v>
      </c>
      <c r="B7" s="100">
        <v>44562</v>
      </c>
      <c r="C7" s="100">
        <v>44593</v>
      </c>
      <c r="D7" s="100">
        <v>44621</v>
      </c>
      <c r="E7" s="100">
        <v>44652</v>
      </c>
      <c r="F7" s="100">
        <v>44682</v>
      </c>
      <c r="G7" s="100">
        <v>44713</v>
      </c>
      <c r="H7" s="100">
        <v>44743</v>
      </c>
      <c r="I7" s="100">
        <v>44774</v>
      </c>
      <c r="J7" s="100">
        <v>44805</v>
      </c>
      <c r="K7" s="100">
        <v>44835</v>
      </c>
      <c r="L7" s="100">
        <v>44866</v>
      </c>
      <c r="M7" s="100">
        <v>44896</v>
      </c>
      <c r="N7" s="100" t="s">
        <v>20</v>
      </c>
      <c r="R7" s="67"/>
      <c r="S7" s="12"/>
    </row>
    <row r="8" spans="1:19" ht="14.25" x14ac:dyDescent="0.2">
      <c r="A8" s="36" t="s">
        <v>1</v>
      </c>
      <c r="B8" s="101">
        <f>COUNTIF($C$30:$C$68,$A3)</f>
        <v>0</v>
      </c>
      <c r="C8" s="101">
        <f>COUNTIF($C$75:$C$113,$A3)</f>
        <v>0</v>
      </c>
      <c r="D8" s="101">
        <f>COUNTIF($C$120:$C$158,$A3)</f>
        <v>0</v>
      </c>
      <c r="E8" s="101">
        <f>COUNTIF($C$165:$C$203,$A3)</f>
        <v>0</v>
      </c>
      <c r="F8" s="101">
        <f>COUNTIF($C$210:$C$248,$A3)</f>
        <v>0</v>
      </c>
      <c r="G8" s="101">
        <f>COUNTIF($C$255:$C$293,$A3)</f>
        <v>0</v>
      </c>
      <c r="H8" s="101">
        <f>COUNTIF($C$300:$C$338,$A3)</f>
        <v>0</v>
      </c>
      <c r="I8" s="101">
        <f>COUNTIF($C$345:$C$383,$A3)</f>
        <v>0</v>
      </c>
      <c r="J8" s="101">
        <f>COUNTIF($C$390:$C$428,$A3)</f>
        <v>0</v>
      </c>
      <c r="K8" s="101">
        <f>COUNTIF($C$435:$C$473,$A3)</f>
        <v>0</v>
      </c>
      <c r="L8" s="101">
        <f>COUNTIF($C$480:$C$518,$A3)</f>
        <v>0</v>
      </c>
      <c r="M8" s="101">
        <f>COUNTIF($C$525:$C$563,$A3)</f>
        <v>0</v>
      </c>
      <c r="N8" s="102">
        <f>AVERAGE(B8:M8)</f>
        <v>0</v>
      </c>
      <c r="R8" s="67"/>
      <c r="S8" s="12"/>
    </row>
    <row r="9" spans="1:19" ht="14.25" x14ac:dyDescent="0.2">
      <c r="A9" s="36" t="s">
        <v>120</v>
      </c>
      <c r="B9" s="101">
        <f>COUNTIF($C$30:$C$68,$A4)</f>
        <v>0</v>
      </c>
      <c r="C9" s="101">
        <f>COUNTIF($C$75:$C$113,$A4)</f>
        <v>0</v>
      </c>
      <c r="D9" s="101">
        <f>COUNTIF($C$120:$C$158,$A4)</f>
        <v>0</v>
      </c>
      <c r="E9" s="101">
        <f>COUNTIF($C$165:$C$203,$A4)</f>
        <v>0</v>
      </c>
      <c r="F9" s="101">
        <f>COUNTIF($C$210:$C$248,$A4)</f>
        <v>0</v>
      </c>
      <c r="G9" s="101">
        <f>COUNTIF($C$255:$C$293,$A4)</f>
        <v>0</v>
      </c>
      <c r="H9" s="101">
        <f>COUNTIF($C$300:$C$338,$A4)</f>
        <v>0</v>
      </c>
      <c r="I9" s="101">
        <f>COUNTIF($C$345:$C$383,$A4)</f>
        <v>0</v>
      </c>
      <c r="J9" s="101">
        <f>COUNTIF($C$390:$C$428,$A4)</f>
        <v>0</v>
      </c>
      <c r="K9" s="101">
        <f>COUNTIF($C$435:$C$473,$A4)</f>
        <v>0</v>
      </c>
      <c r="L9" s="101">
        <f>COUNTIF($C$480:$C$518,$A4)</f>
        <v>0</v>
      </c>
      <c r="M9" s="101">
        <f>COUNTIF($C$525:$C$563,$A4)</f>
        <v>0</v>
      </c>
      <c r="N9" s="102">
        <f t="shared" ref="N9:N10" si="0">AVERAGE(B9:M9)</f>
        <v>0</v>
      </c>
      <c r="R9" s="67"/>
      <c r="S9" s="12"/>
    </row>
    <row r="10" spans="1:19" ht="14.25" x14ac:dyDescent="0.2">
      <c r="A10" s="36" t="s">
        <v>121</v>
      </c>
      <c r="B10" s="101">
        <f>COUNTIF($C$30:$C$68,$A5)</f>
        <v>0</v>
      </c>
      <c r="C10" s="101">
        <f>COUNTIF($C$75:$C$113,$A5)</f>
        <v>0</v>
      </c>
      <c r="D10" s="101">
        <f>COUNTIF($C$120:$C$158,$A5)</f>
        <v>0</v>
      </c>
      <c r="E10" s="101">
        <f>COUNTIF($C$165:$C$203,$A5)</f>
        <v>0</v>
      </c>
      <c r="F10" s="101">
        <f>COUNTIF($C$210:$C$248,$A5)</f>
        <v>0</v>
      </c>
      <c r="G10" s="101">
        <f>COUNTIF($C$255:$C$293,$A5)</f>
        <v>0</v>
      </c>
      <c r="H10" s="101">
        <f>COUNTIF($C$300:$C$338,$A5)</f>
        <v>0</v>
      </c>
      <c r="I10" s="101">
        <f>COUNTIF($C$345:$C$383,$A5)</f>
        <v>0</v>
      </c>
      <c r="J10" s="101">
        <f>COUNTIF($C$390:$C$428,$A5)</f>
        <v>0</v>
      </c>
      <c r="K10" s="101">
        <f>COUNTIF($C$435:$C$473,$A5)</f>
        <v>0</v>
      </c>
      <c r="L10" s="101">
        <f>COUNTIF($C$480:$C$518,$A5)</f>
        <v>0</v>
      </c>
      <c r="M10" s="101">
        <f>COUNTIF($C$525:$C$563,$A5)</f>
        <v>0</v>
      </c>
      <c r="N10" s="102">
        <f t="shared" si="0"/>
        <v>0</v>
      </c>
      <c r="R10" s="67"/>
      <c r="S10" s="12"/>
    </row>
    <row r="11" spans="1:19" ht="14.25" x14ac:dyDescent="0.2">
      <c r="A11" s="67" t="s">
        <v>21</v>
      </c>
      <c r="B11" s="102">
        <f>SUM(B8:B10)</f>
        <v>0</v>
      </c>
      <c r="C11" s="102">
        <f t="shared" ref="C11:N11" si="1">SUM(C8:C10)</f>
        <v>0</v>
      </c>
      <c r="D11" s="102">
        <f t="shared" si="1"/>
        <v>0</v>
      </c>
      <c r="E11" s="102">
        <f t="shared" si="1"/>
        <v>0</v>
      </c>
      <c r="F11" s="102">
        <f t="shared" si="1"/>
        <v>0</v>
      </c>
      <c r="G11" s="102">
        <f t="shared" si="1"/>
        <v>0</v>
      </c>
      <c r="H11" s="102">
        <f t="shared" si="1"/>
        <v>0</v>
      </c>
      <c r="I11" s="102">
        <f t="shared" si="1"/>
        <v>0</v>
      </c>
      <c r="J11" s="102">
        <f t="shared" si="1"/>
        <v>0</v>
      </c>
      <c r="K11" s="102">
        <f t="shared" si="1"/>
        <v>0</v>
      </c>
      <c r="L11" s="102">
        <f t="shared" si="1"/>
        <v>0</v>
      </c>
      <c r="M11" s="102">
        <f t="shared" si="1"/>
        <v>0</v>
      </c>
      <c r="N11" s="102">
        <f t="shared" si="1"/>
        <v>0</v>
      </c>
      <c r="R11" s="67"/>
      <c r="S11" s="12"/>
    </row>
    <row r="12" spans="1:19" ht="14.25" x14ac:dyDescent="0.2">
      <c r="B12" s="96"/>
      <c r="C12" s="97"/>
      <c r="D12" s="98"/>
      <c r="E12" s="98"/>
      <c r="R12" s="67"/>
      <c r="S12" s="12"/>
    </row>
    <row r="13" spans="1:19" ht="29.25" customHeight="1" x14ac:dyDescent="0.2">
      <c r="A13" s="99" t="s">
        <v>127</v>
      </c>
      <c r="B13" s="100">
        <f>B7</f>
        <v>44562</v>
      </c>
      <c r="C13" s="100">
        <f t="shared" ref="C13:M13" si="2">C7</f>
        <v>44593</v>
      </c>
      <c r="D13" s="100">
        <f t="shared" si="2"/>
        <v>44621</v>
      </c>
      <c r="E13" s="100">
        <f t="shared" si="2"/>
        <v>44652</v>
      </c>
      <c r="F13" s="100">
        <f t="shared" si="2"/>
        <v>44682</v>
      </c>
      <c r="G13" s="100">
        <f t="shared" si="2"/>
        <v>44713</v>
      </c>
      <c r="H13" s="100">
        <f t="shared" si="2"/>
        <v>44743</v>
      </c>
      <c r="I13" s="100">
        <f t="shared" si="2"/>
        <v>44774</v>
      </c>
      <c r="J13" s="100">
        <f t="shared" si="2"/>
        <v>44805</v>
      </c>
      <c r="K13" s="100">
        <f t="shared" si="2"/>
        <v>44835</v>
      </c>
      <c r="L13" s="100">
        <f t="shared" si="2"/>
        <v>44866</v>
      </c>
      <c r="M13" s="100">
        <f t="shared" si="2"/>
        <v>44896</v>
      </c>
      <c r="N13" s="100" t="s">
        <v>20</v>
      </c>
      <c r="O13" s="12"/>
    </row>
    <row r="14" spans="1:19" ht="14.25" x14ac:dyDescent="0.2">
      <c r="A14" s="36" t="s">
        <v>1</v>
      </c>
      <c r="B14" s="35">
        <f>IFERROR(AVERAGEIF($C$30:$C$68,$A14,$D$30:$D$68),0)</f>
        <v>0</v>
      </c>
      <c r="C14" s="35">
        <f>IFERROR(AVERAGEIF($C$75:$C$113,$A14,$D$75:$D$113),0)</f>
        <v>0</v>
      </c>
      <c r="D14" s="35">
        <f>IFERROR(AVERAGEIF($C$120:$C$158,$A14,$D$120:$D$158),0)</f>
        <v>0</v>
      </c>
      <c r="E14" s="74">
        <f>IFERROR(AVERAGEIF($C$165:$C$203,$A14,$D$165:$D$203),0)</f>
        <v>0</v>
      </c>
      <c r="F14" s="74">
        <f>IFERROR(AVERAGEIF($C$210:$C$248,$A14,$D$210:$D$248),0)</f>
        <v>0</v>
      </c>
      <c r="G14" s="74">
        <f>IFERROR(AVERAGEIF($C$255:$C$293,$A14,$D$255:$D$293),0)</f>
        <v>0</v>
      </c>
      <c r="H14" s="74">
        <f>IFERROR(AVERAGEIF($C$300:$C$338,$A14,$D$300:$D$338),0)</f>
        <v>0</v>
      </c>
      <c r="I14" s="74">
        <f>IFERROR(AVERAGEIF($C$345:$C$383,$A14,$D$345:$D$383),0)</f>
        <v>0</v>
      </c>
      <c r="J14" s="74">
        <f>IFERROR(AVERAGEIF($C$390:$C$428,$A14,$D$390:$D$428),0)</f>
        <v>0</v>
      </c>
      <c r="K14" s="74">
        <f>IFERROR(AVERAGEIF($C$435:$C$473,$A14,$D$435:$D$473),0)</f>
        <v>0</v>
      </c>
      <c r="L14" s="74">
        <f>IFERROR(AVERAGEIF($C$480:$C$518,$A14,$D$480:$D$518),0)</f>
        <v>0</v>
      </c>
      <c r="M14" s="74">
        <f>IFERROR(AVERAGEIF($C$525:$C$563,$A14,$D$525:$D$563),0)</f>
        <v>0</v>
      </c>
      <c r="N14" s="77">
        <f>IFERROR(AVERAGEIF(B14:M14,"&gt;0"),0)</f>
        <v>0</v>
      </c>
      <c r="O14" s="12"/>
    </row>
    <row r="15" spans="1:19" ht="14.25" x14ac:dyDescent="0.2">
      <c r="A15" s="36" t="s">
        <v>2</v>
      </c>
      <c r="B15" s="35">
        <f>IFERROR(AVERAGEIF($C$30:$C$68,$A15,$D$30:$D$68),0)</f>
        <v>0</v>
      </c>
      <c r="C15" s="35">
        <f>IFERROR(AVERAGEIF($C$75:$C$113,$A15,$D$75:$D$113),0)</f>
        <v>0</v>
      </c>
      <c r="D15" s="35">
        <f>IFERROR(AVERAGEIF($C$120:$C$158,$A15,$D$120:$D$158),0)</f>
        <v>0</v>
      </c>
      <c r="E15" s="74">
        <f>IFERROR(AVERAGEIF($C$165:$C$203,$A15,$D$165:$D$203),0)</f>
        <v>0</v>
      </c>
      <c r="F15" s="74">
        <f>IFERROR(AVERAGEIF($C$210:$C$248,$A15,$D$210:$D$248),0)</f>
        <v>0</v>
      </c>
      <c r="G15" s="74">
        <f>IFERROR(AVERAGEIF($C$255:$C$293,$A15,$D$255:$D$293),0)</f>
        <v>0</v>
      </c>
      <c r="H15" s="74">
        <f>IFERROR(AVERAGEIF($C$300:$C$338,$A15,$D$300:$D$338),0)</f>
        <v>0</v>
      </c>
      <c r="I15" s="74">
        <f>IFERROR(AVERAGEIF($C$345:$C$383,$A15,$D$345:$D$383),0)</f>
        <v>0</v>
      </c>
      <c r="J15" s="74">
        <f>IFERROR(AVERAGEIF($C$390:$C$428,$A15,$D$390:$D$428),0)</f>
        <v>0</v>
      </c>
      <c r="K15" s="74">
        <f>IFERROR(AVERAGEIF($C$435:$C$473,$A15,$D$435:$D$473),0)</f>
        <v>0</v>
      </c>
      <c r="L15" s="74">
        <f>IFERROR(AVERAGEIF($C$480:$C$518,$A15,$D$480:$D$518),0)</f>
        <v>0</v>
      </c>
      <c r="M15" s="74">
        <f>IFERROR(AVERAGEIF($C$525:$C$563,$A15,$D$525:$D$563),0)</f>
        <v>0</v>
      </c>
      <c r="N15" s="77">
        <f t="shared" ref="N15:N17" si="3">IFERROR(AVERAGEIF(B15:M15,"&gt;0"),0)</f>
        <v>0</v>
      </c>
      <c r="O15" s="12"/>
    </row>
    <row r="16" spans="1:19" ht="14.25" x14ac:dyDescent="0.2">
      <c r="A16" s="36" t="s">
        <v>121</v>
      </c>
      <c r="B16" s="35">
        <f>IFERROR(AVERAGEIF($C$30:$C$68,$A16,$D$30:$D$68),0)</f>
        <v>0</v>
      </c>
      <c r="C16" s="35">
        <f>IFERROR(AVERAGEIF($C$75:$C$113,$A16,$D$75:$D$113),0)</f>
        <v>0</v>
      </c>
      <c r="D16" s="35">
        <f>IFERROR(AVERAGEIF($C$120:$C$158,$A16,$D$120:$D$158),0)</f>
        <v>0</v>
      </c>
      <c r="E16" s="74">
        <f>IFERROR(AVERAGEIF($C$165:$C$203,$A16,$D$165:$D$203),0)</f>
        <v>0</v>
      </c>
      <c r="F16" s="74">
        <f>IFERROR(AVERAGEIF($C$210:$C$248,$A16,$D$210:$D$248),0)</f>
        <v>0</v>
      </c>
      <c r="G16" s="74">
        <f>IFERROR(AVERAGEIF($C$255:$C$293,$A16,$D$255:$D$293),0)</f>
        <v>0</v>
      </c>
      <c r="H16" s="74">
        <f>IFERROR(AVERAGEIF($C$300:$C$338,$A16,$D$300:$D$338),0)</f>
        <v>0</v>
      </c>
      <c r="I16" s="74">
        <f>IFERROR(AVERAGEIF($C$345:$C$383,$A16,$D$345:$D$383),0)</f>
        <v>0</v>
      </c>
      <c r="J16" s="74">
        <f>IFERROR(AVERAGEIF($C$390:$C$428,$A16,$D$390:$D$428),0)</f>
        <v>0</v>
      </c>
      <c r="K16" s="74">
        <f>IFERROR(AVERAGEIF($C$435:$C$473,$A16,$D$435:$D$473),0)</f>
        <v>0</v>
      </c>
      <c r="L16" s="74">
        <f>IFERROR(AVERAGEIF($C$480:$C$518,$A16,$D$480:$D$518),0)</f>
        <v>0</v>
      </c>
      <c r="M16" s="74">
        <f>IFERROR(AVERAGEIF($C$525:$C$563,$A16,$D$525:$D$563),0)</f>
        <v>0</v>
      </c>
      <c r="N16" s="77">
        <f t="shared" si="3"/>
        <v>0</v>
      </c>
      <c r="O16" s="12"/>
    </row>
    <row r="17" spans="1:19" ht="14.25" x14ac:dyDescent="0.2">
      <c r="A17" s="67" t="s">
        <v>128</v>
      </c>
      <c r="B17" s="77">
        <f>AVERAGE(B14:B16)</f>
        <v>0</v>
      </c>
      <c r="C17" s="77">
        <f t="shared" ref="C17:M17" si="4">AVERAGE(C14:C16)</f>
        <v>0</v>
      </c>
      <c r="D17" s="77">
        <f t="shared" si="4"/>
        <v>0</v>
      </c>
      <c r="E17" s="77">
        <f t="shared" si="4"/>
        <v>0</v>
      </c>
      <c r="F17" s="77">
        <f t="shared" si="4"/>
        <v>0</v>
      </c>
      <c r="G17" s="77">
        <f t="shared" si="4"/>
        <v>0</v>
      </c>
      <c r="H17" s="77">
        <f t="shared" si="4"/>
        <v>0</v>
      </c>
      <c r="I17" s="77">
        <f t="shared" si="4"/>
        <v>0</v>
      </c>
      <c r="J17" s="77">
        <f t="shared" si="4"/>
        <v>0</v>
      </c>
      <c r="K17" s="77">
        <f t="shared" si="4"/>
        <v>0</v>
      </c>
      <c r="L17" s="77">
        <f t="shared" si="4"/>
        <v>0</v>
      </c>
      <c r="M17" s="77">
        <f t="shared" si="4"/>
        <v>0</v>
      </c>
      <c r="N17" s="77">
        <f t="shared" si="3"/>
        <v>0</v>
      </c>
      <c r="O17" s="12"/>
    </row>
    <row r="18" spans="1:19" ht="14.25" x14ac:dyDescent="0.2">
      <c r="B18" s="35"/>
      <c r="C18" s="35"/>
      <c r="D18" s="35"/>
      <c r="E18" s="74"/>
      <c r="F18" s="74"/>
      <c r="G18" s="74"/>
      <c r="H18" s="74"/>
      <c r="I18" s="74"/>
      <c r="J18" s="74"/>
      <c r="K18" s="74"/>
      <c r="L18" s="74"/>
      <c r="M18" s="74"/>
      <c r="N18" s="77"/>
      <c r="O18" s="12"/>
    </row>
    <row r="19" spans="1:19" ht="14.25" x14ac:dyDescent="0.2">
      <c r="A19" s="103" t="s">
        <v>129</v>
      </c>
      <c r="B19" s="104">
        <f>B13</f>
        <v>44562</v>
      </c>
      <c r="C19" s="104">
        <f t="shared" ref="C19:M19" si="5">C13</f>
        <v>44593</v>
      </c>
      <c r="D19" s="104">
        <f t="shared" si="5"/>
        <v>44621</v>
      </c>
      <c r="E19" s="104">
        <f t="shared" si="5"/>
        <v>44652</v>
      </c>
      <c r="F19" s="104">
        <f t="shared" si="5"/>
        <v>44682</v>
      </c>
      <c r="G19" s="104">
        <f t="shared" si="5"/>
        <v>44713</v>
      </c>
      <c r="H19" s="104">
        <f t="shared" si="5"/>
        <v>44743</v>
      </c>
      <c r="I19" s="104">
        <f t="shared" si="5"/>
        <v>44774</v>
      </c>
      <c r="J19" s="104">
        <f t="shared" si="5"/>
        <v>44805</v>
      </c>
      <c r="K19" s="104">
        <f t="shared" si="5"/>
        <v>44835</v>
      </c>
      <c r="L19" s="104">
        <f t="shared" si="5"/>
        <v>44866</v>
      </c>
      <c r="M19" s="104">
        <f t="shared" si="5"/>
        <v>44896</v>
      </c>
      <c r="N19" s="104" t="s">
        <v>20</v>
      </c>
      <c r="O19" s="12"/>
    </row>
    <row r="20" spans="1:19" ht="14.25" x14ac:dyDescent="0.2">
      <c r="A20" s="36" t="s">
        <v>1</v>
      </c>
      <c r="B20" s="35">
        <f>SUMIF($C$30:$C$68,$A20,$K$30:$K$68)</f>
        <v>0</v>
      </c>
      <c r="C20" s="35">
        <f>SUMIF($C$75:$C$113,$A20,$K$75:$K$113)</f>
        <v>0</v>
      </c>
      <c r="D20" s="35">
        <f>SUMIF($C$120:$C$158,$A20,$K$120:$K$158)</f>
        <v>0</v>
      </c>
      <c r="E20" s="35">
        <f>SUMIF($C$165:$C$203,$A20,$K$165:$K$203)</f>
        <v>0</v>
      </c>
      <c r="F20" s="35">
        <f>SUMIF($C$210:$C$248,$A20,$K$210:$K$248)</f>
        <v>0</v>
      </c>
      <c r="G20" s="35">
        <f>SUMIF($C$255:$C$293,$A20,$K$255:$K$293)</f>
        <v>0</v>
      </c>
      <c r="H20" s="35">
        <f>SUMIF($C$300:$C$338,$A20,$K$300:$K$338)</f>
        <v>0</v>
      </c>
      <c r="I20" s="35">
        <f>SUMIF($C$345:$C$383,$A20,$K$345:$K$383)</f>
        <v>0</v>
      </c>
      <c r="J20" s="35">
        <f>SUMIF($C$390:$C$428,$A20,$K$390:$K$428)</f>
        <v>0</v>
      </c>
      <c r="K20" s="35">
        <f>SUMIF($C$435:$C$473,$A20,$K$435:$K$473)</f>
        <v>0</v>
      </c>
      <c r="L20" s="35">
        <f>SUMIF($C$480:$C$518,$A20,$K$480:$K$518)</f>
        <v>0</v>
      </c>
      <c r="M20" s="35">
        <f>SUMIF($C$525:$C$563,$A20,$K$525:$K$563)</f>
        <v>0</v>
      </c>
      <c r="N20" s="77">
        <f>SUM(B20:M20)</f>
        <v>0</v>
      </c>
      <c r="O20" s="12"/>
    </row>
    <row r="21" spans="1:19" ht="14.25" x14ac:dyDescent="0.2">
      <c r="A21" s="36" t="s">
        <v>120</v>
      </c>
      <c r="B21" s="35">
        <f>SUMIF($C$30:$C$68,$A21,$K$30:$K$68)</f>
        <v>0</v>
      </c>
      <c r="C21" s="35">
        <f>SUMIF($C$75:$C$113,$A21,$K$75:$K$113)</f>
        <v>0</v>
      </c>
      <c r="D21" s="35">
        <f>SUMIF($C$120:$C$158,$A21,$K$120:$K$158)</f>
        <v>0</v>
      </c>
      <c r="E21" s="35">
        <f>SUMIF($C$165:$C$203,$A21,$K$165:$K$203)</f>
        <v>0</v>
      </c>
      <c r="F21" s="35">
        <f>SUMIF($C$210:$C$248,$A21,$K$210:$K$248)</f>
        <v>0</v>
      </c>
      <c r="G21" s="35">
        <f>SUMIF($C$255:$C$293,$A21,$K$255:$K$293)</f>
        <v>0</v>
      </c>
      <c r="H21" s="35">
        <f>SUMIF($C$300:$C$338,$A21,$K$300:$K$338)</f>
        <v>0</v>
      </c>
      <c r="I21" s="35">
        <f>SUMIF($C$345:$C$383,$A21,$K$345:$K$383)</f>
        <v>0</v>
      </c>
      <c r="J21" s="35">
        <f>SUMIF($C$390:$C$428,$A21,$K$390:$K$428)</f>
        <v>0</v>
      </c>
      <c r="K21" s="35">
        <f>SUMIF($C$435:$C$473,$A21,$K$435:$K$473)</f>
        <v>0</v>
      </c>
      <c r="L21" s="35">
        <f>SUMIF($C$480:$C$518,$A21,$K$480:$K$518)</f>
        <v>0</v>
      </c>
      <c r="M21" s="35">
        <f>SUMIF($C$525:$C$563,$A21,$K$525:$K$563)</f>
        <v>0</v>
      </c>
      <c r="N21" s="77">
        <f t="shared" ref="N21:N24" si="6">SUM(B21:M21)</f>
        <v>0</v>
      </c>
      <c r="O21" s="12"/>
    </row>
    <row r="22" spans="1:19" ht="14.25" x14ac:dyDescent="0.2">
      <c r="A22" s="36" t="s">
        <v>121</v>
      </c>
      <c r="B22" s="35">
        <f>SUMIF($C$30:$C$68,$A22,$K$30:$K$68)</f>
        <v>0</v>
      </c>
      <c r="C22" s="35">
        <f>SUMIF($C$75:$C$113,$A22,$K$75:$K$113)</f>
        <v>0</v>
      </c>
      <c r="D22" s="35">
        <f>SUMIF($C$120:$C$158,$A22,$K$120:$K$158)</f>
        <v>0</v>
      </c>
      <c r="E22" s="35">
        <f>SUMIF($C$165:$C$203,$A22,$K$165:$K$203)</f>
        <v>0</v>
      </c>
      <c r="F22" s="35">
        <f>SUMIF($C$210:$C$248,$A22,$K$210:$K$248)</f>
        <v>0</v>
      </c>
      <c r="G22" s="35">
        <f>SUMIF($C$255:$C$293,$A22,$K$255:$K$293)</f>
        <v>0</v>
      </c>
      <c r="H22" s="35">
        <f>SUMIF($C$300:$C$338,$A22,$K$300:$K$338)</f>
        <v>0</v>
      </c>
      <c r="I22" s="35">
        <f>SUMIF($C$345:$C$383,$A22,$K$345:$K$383)</f>
        <v>0</v>
      </c>
      <c r="J22" s="35">
        <f>SUMIF($C$390:$C$428,$A22,$K$390:$K$428)</f>
        <v>0</v>
      </c>
      <c r="K22" s="35">
        <f>SUMIF($C$435:$C$473,$A22,$K$435:$K$473)</f>
        <v>0</v>
      </c>
      <c r="L22" s="35">
        <f>SUMIF($C$480:$C$518,$A22,$K$480:$K$518)</f>
        <v>0</v>
      </c>
      <c r="M22" s="35">
        <f>SUMIF($C$525:$C$563,$A22,$K$525:$K$563)</f>
        <v>0</v>
      </c>
      <c r="N22" s="77">
        <f t="shared" si="6"/>
        <v>0</v>
      </c>
      <c r="O22" s="12"/>
    </row>
    <row r="23" spans="1:19" ht="14.25" x14ac:dyDescent="0.2">
      <c r="A23" s="67" t="s">
        <v>21</v>
      </c>
      <c r="B23" s="77">
        <f>SUM(B20:B22)</f>
        <v>0</v>
      </c>
      <c r="C23" s="77">
        <f t="shared" ref="C23:M23" si="7">SUM(C20:C22)</f>
        <v>0</v>
      </c>
      <c r="D23" s="77">
        <f t="shared" si="7"/>
        <v>0</v>
      </c>
      <c r="E23" s="77">
        <f t="shared" si="7"/>
        <v>0</v>
      </c>
      <c r="F23" s="77">
        <f t="shared" si="7"/>
        <v>0</v>
      </c>
      <c r="G23" s="77">
        <f t="shared" si="7"/>
        <v>0</v>
      </c>
      <c r="H23" s="77">
        <f t="shared" si="7"/>
        <v>0</v>
      </c>
      <c r="I23" s="77">
        <f t="shared" si="7"/>
        <v>0</v>
      </c>
      <c r="J23" s="77">
        <f t="shared" si="7"/>
        <v>0</v>
      </c>
      <c r="K23" s="77">
        <f t="shared" si="7"/>
        <v>0</v>
      </c>
      <c r="L23" s="77">
        <f t="shared" si="7"/>
        <v>0</v>
      </c>
      <c r="M23" s="77">
        <f t="shared" si="7"/>
        <v>0</v>
      </c>
      <c r="N23" s="77">
        <f t="shared" si="6"/>
        <v>0</v>
      </c>
      <c r="O23" s="12"/>
    </row>
    <row r="24" spans="1:19" ht="14.25" x14ac:dyDescent="0.2">
      <c r="A24" s="36" t="s">
        <v>4</v>
      </c>
      <c r="B24" s="35">
        <f>L69</f>
        <v>0</v>
      </c>
      <c r="C24" s="35">
        <f>L114</f>
        <v>0</v>
      </c>
      <c r="D24" s="35">
        <f>L159</f>
        <v>0</v>
      </c>
      <c r="E24" s="35">
        <f>L204</f>
        <v>0</v>
      </c>
      <c r="F24" s="35">
        <f>L249</f>
        <v>0</v>
      </c>
      <c r="G24" s="35">
        <f>L294</f>
        <v>0</v>
      </c>
      <c r="H24" s="35">
        <f>L339</f>
        <v>0</v>
      </c>
      <c r="I24" s="35">
        <f>L384</f>
        <v>0</v>
      </c>
      <c r="J24" s="35">
        <f>L429</f>
        <v>0</v>
      </c>
      <c r="K24" s="35">
        <f>L474</f>
        <v>0</v>
      </c>
      <c r="L24" s="35">
        <f>L519</f>
        <v>0</v>
      </c>
      <c r="M24" s="35">
        <f>L564</f>
        <v>0</v>
      </c>
      <c r="N24" s="77">
        <f t="shared" si="6"/>
        <v>0</v>
      </c>
      <c r="O24" s="12"/>
    </row>
    <row r="25" spans="1:19" ht="14.25" x14ac:dyDescent="0.2">
      <c r="B25" s="105"/>
      <c r="C25" s="106"/>
      <c r="D25" s="107"/>
      <c r="E25" s="107"/>
      <c r="F25" s="35"/>
      <c r="G25" s="35"/>
      <c r="H25" s="35"/>
      <c r="I25" s="35"/>
      <c r="J25" s="35"/>
      <c r="K25" s="35"/>
      <c r="L25" s="35"/>
      <c r="M25" s="35"/>
      <c r="N25" s="35"/>
      <c r="R25" s="67"/>
      <c r="S25" s="12"/>
    </row>
    <row r="26" spans="1:19" ht="14.25" x14ac:dyDescent="0.2">
      <c r="A26" s="29" t="s">
        <v>130</v>
      </c>
      <c r="B26" s="66"/>
      <c r="C26" s="136"/>
      <c r="D26" s="136"/>
      <c r="E26" s="136"/>
      <c r="F26" s="136"/>
      <c r="G26" s="136"/>
      <c r="H26" s="136"/>
      <c r="I26" s="66"/>
      <c r="J26" s="66"/>
      <c r="K26" s="66"/>
      <c r="L26" s="66"/>
      <c r="M26" s="66"/>
      <c r="N26" s="35"/>
      <c r="P26" s="12"/>
      <c r="Q26" s="12"/>
      <c r="R26" s="12"/>
      <c r="S26" s="12"/>
    </row>
    <row r="27" spans="1:19" ht="14.25" x14ac:dyDescent="0.2">
      <c r="A27" s="67" t="s">
        <v>131</v>
      </c>
      <c r="B27" s="35" t="s">
        <v>132</v>
      </c>
      <c r="C27" s="108">
        <v>44562</v>
      </c>
      <c r="D27" s="35" t="s">
        <v>133</v>
      </c>
      <c r="E27" s="108">
        <v>44592</v>
      </c>
      <c r="F27" s="35" t="s">
        <v>134</v>
      </c>
      <c r="G27" s="35">
        <f>NETWORKDAYS(C27,E27)</f>
        <v>21</v>
      </c>
      <c r="H27" s="35"/>
      <c r="I27" s="35"/>
      <c r="J27" s="35"/>
      <c r="K27" s="35"/>
      <c r="L27" s="35"/>
      <c r="M27" s="35"/>
      <c r="N27" s="35"/>
      <c r="P27" s="12"/>
      <c r="Q27" s="12"/>
      <c r="R27" s="12"/>
      <c r="S27" s="12"/>
    </row>
    <row r="28" spans="1:19" ht="25.5" outlineLevel="1" x14ac:dyDescent="0.2">
      <c r="A28" s="137" t="s">
        <v>135</v>
      </c>
      <c r="B28" s="104" t="s">
        <v>136</v>
      </c>
      <c r="C28" s="104" t="s">
        <v>117</v>
      </c>
      <c r="D28" s="104" t="s">
        <v>137</v>
      </c>
      <c r="E28" s="104" t="s">
        <v>138</v>
      </c>
      <c r="F28" s="104" t="s">
        <v>139</v>
      </c>
      <c r="G28" s="104" t="s">
        <v>5</v>
      </c>
      <c r="H28" s="104" t="s">
        <v>27</v>
      </c>
      <c r="I28" s="104" t="s">
        <v>140</v>
      </c>
      <c r="J28" s="104" t="s">
        <v>141</v>
      </c>
      <c r="K28" s="104" t="s">
        <v>129</v>
      </c>
      <c r="L28" s="104" t="s">
        <v>4</v>
      </c>
      <c r="M28" s="104" t="s">
        <v>142</v>
      </c>
      <c r="N28" s="35"/>
      <c r="P28" s="12"/>
      <c r="Q28" s="12"/>
      <c r="R28" s="12"/>
      <c r="S28" s="12"/>
    </row>
    <row r="29" spans="1:19" ht="13.5" outlineLevel="1" thickBot="1" x14ac:dyDescent="0.25">
      <c r="A29" s="138"/>
      <c r="B29" s="139"/>
      <c r="C29" s="139"/>
      <c r="D29" s="139"/>
      <c r="E29" s="139"/>
      <c r="F29" s="139"/>
      <c r="G29" s="140">
        <v>9.4E-2</v>
      </c>
      <c r="H29" s="140">
        <v>3.5999999999999997E-2</v>
      </c>
      <c r="I29" s="140">
        <v>1.6E-2</v>
      </c>
      <c r="J29" s="140">
        <v>4.4999999999999998E-2</v>
      </c>
      <c r="K29" s="141"/>
      <c r="L29" s="142" t="s">
        <v>143</v>
      </c>
      <c r="M29" s="141"/>
      <c r="N29" s="35"/>
    </row>
    <row r="30" spans="1:19" outlineLevel="1" x14ac:dyDescent="0.2">
      <c r="A30" s="109"/>
      <c r="B30" s="110"/>
      <c r="C30" s="105"/>
      <c r="D30" s="110"/>
      <c r="E30" s="105">
        <f t="shared" ref="E30:E68" si="8">IF(C30=$A$3,$C$3*NETWORKDAYS($C$27,$E$27),0)</f>
        <v>0</v>
      </c>
      <c r="F30" s="111">
        <f>IFERROR(D30*E30,0)</f>
        <v>0</v>
      </c>
      <c r="G30" s="35">
        <f>IFERROR(F30*$G$29,0)</f>
        <v>0</v>
      </c>
      <c r="H30" s="35">
        <f>IFERROR(F30*$H$29,0)</f>
        <v>0</v>
      </c>
      <c r="I30" s="35">
        <f t="shared" ref="I30:I68" si="9">IF(C30=$A$3,F30*$I$29,0)</f>
        <v>0</v>
      </c>
      <c r="J30" s="35">
        <f t="shared" ref="J30:J68" si="10">IF(C30=$A$3,F30*$J$29,0)</f>
        <v>0</v>
      </c>
      <c r="K30" s="77">
        <f>IFERROR(F30-SUM(G30:J30),0)</f>
        <v>0</v>
      </c>
      <c r="L30" s="74">
        <f>IFERROR(IF('Payroll 2022'!C30='Payroll 2022'!$A$3,IF('Income Statement 2022'!$C$22&gt;0,'Income Statement 2022'!$C$22*0.1*('Payroll 2022'!F30/SUMIF($C$30:$C$68,$A$3,$F$30:$F$68)),0),0),0)</f>
        <v>0</v>
      </c>
      <c r="M30" s="77">
        <f>IFERROR(K30+L30,"")</f>
        <v>0</v>
      </c>
      <c r="N30" s="35"/>
    </row>
    <row r="31" spans="1:19" outlineLevel="1" x14ac:dyDescent="0.2">
      <c r="A31" s="109"/>
      <c r="B31" s="110"/>
      <c r="C31" s="105"/>
      <c r="D31" s="110"/>
      <c r="E31" s="105">
        <f t="shared" si="8"/>
        <v>0</v>
      </c>
      <c r="F31" s="111">
        <f t="shared" ref="F31:F68" si="11">IFERROR(D31*E31,0)</f>
        <v>0</v>
      </c>
      <c r="G31" s="35">
        <f t="shared" ref="G31:G68" si="12">IFERROR(F31*$G$29,0)</f>
        <v>0</v>
      </c>
      <c r="H31" s="35">
        <f t="shared" ref="H31:H68" si="13">IFERROR(F31*$H$29,0)</f>
        <v>0</v>
      </c>
      <c r="I31" s="35">
        <f t="shared" si="9"/>
        <v>0</v>
      </c>
      <c r="J31" s="35">
        <f t="shared" si="10"/>
        <v>0</v>
      </c>
      <c r="K31" s="77">
        <f t="shared" ref="K31:K68" si="14">IFERROR(F31-SUM(G31:J31),0)</f>
        <v>0</v>
      </c>
      <c r="L31" s="74">
        <f>IFERROR(IF('Payroll 2022'!C31='Payroll 2022'!$A$3,IF('Income Statement 2022'!$C$22&gt;0,'Income Statement 2022'!$C$22*0.1*('Payroll 2022'!F31/SUMIF($C$30:$C$68,$A$3,$F$30:$F$68)),0),0),0)</f>
        <v>0</v>
      </c>
      <c r="M31" s="77">
        <f t="shared" ref="M31:M68" si="15">IFERROR(K31+L31,"")</f>
        <v>0</v>
      </c>
      <c r="N31" s="35"/>
    </row>
    <row r="32" spans="1:19" outlineLevel="1" x14ac:dyDescent="0.2">
      <c r="A32" s="109"/>
      <c r="B32" s="110"/>
      <c r="C32" s="105"/>
      <c r="D32" s="110"/>
      <c r="E32" s="105">
        <f t="shared" si="8"/>
        <v>0</v>
      </c>
      <c r="F32" s="111">
        <f t="shared" si="11"/>
        <v>0</v>
      </c>
      <c r="G32" s="35">
        <f t="shared" si="12"/>
        <v>0</v>
      </c>
      <c r="H32" s="35">
        <f t="shared" si="13"/>
        <v>0</v>
      </c>
      <c r="I32" s="35">
        <f t="shared" si="9"/>
        <v>0</v>
      </c>
      <c r="J32" s="35">
        <f t="shared" si="10"/>
        <v>0</v>
      </c>
      <c r="K32" s="77">
        <f t="shared" si="14"/>
        <v>0</v>
      </c>
      <c r="L32" s="74">
        <f>IFERROR(IF('Payroll 2022'!C32='Payroll 2022'!$A$3,IF('Income Statement 2022'!$C$22&gt;0,'Income Statement 2022'!$C$22*0.1*('Payroll 2022'!F32/SUMIF($C$30:$C$68,$A$3,$F$30:$F$68)),0),0),0)</f>
        <v>0</v>
      </c>
      <c r="M32" s="77">
        <f t="shared" si="15"/>
        <v>0</v>
      </c>
      <c r="N32" s="35"/>
    </row>
    <row r="33" spans="1:14" outlineLevel="1" x14ac:dyDescent="0.2">
      <c r="A33" s="109"/>
      <c r="B33" s="110"/>
      <c r="C33" s="105"/>
      <c r="D33" s="110"/>
      <c r="E33" s="105">
        <f t="shared" si="8"/>
        <v>0</v>
      </c>
      <c r="F33" s="111">
        <f t="shared" si="11"/>
        <v>0</v>
      </c>
      <c r="G33" s="35">
        <f t="shared" si="12"/>
        <v>0</v>
      </c>
      <c r="H33" s="35">
        <f t="shared" si="13"/>
        <v>0</v>
      </c>
      <c r="I33" s="35">
        <f t="shared" si="9"/>
        <v>0</v>
      </c>
      <c r="J33" s="35">
        <f t="shared" si="10"/>
        <v>0</v>
      </c>
      <c r="K33" s="77">
        <f t="shared" si="14"/>
        <v>0</v>
      </c>
      <c r="L33" s="74">
        <f>IFERROR(IF('Payroll 2022'!C33='Payroll 2022'!$A$3,IF('Income Statement 2022'!$C$22&gt;0,'Income Statement 2022'!$C$22*0.1*('Payroll 2022'!F33/SUMIF($C$30:$C$68,$A$3,$F$30:$F$68)),0),0),0)</f>
        <v>0</v>
      </c>
      <c r="M33" s="77">
        <f t="shared" si="15"/>
        <v>0</v>
      </c>
      <c r="N33" s="35"/>
    </row>
    <row r="34" spans="1:14" outlineLevel="1" x14ac:dyDescent="0.2">
      <c r="A34" s="109"/>
      <c r="B34" s="110"/>
      <c r="C34" s="105"/>
      <c r="D34" s="110"/>
      <c r="E34" s="105">
        <f t="shared" si="8"/>
        <v>0</v>
      </c>
      <c r="F34" s="111">
        <f t="shared" si="11"/>
        <v>0</v>
      </c>
      <c r="G34" s="35">
        <f t="shared" si="12"/>
        <v>0</v>
      </c>
      <c r="H34" s="35">
        <f t="shared" si="13"/>
        <v>0</v>
      </c>
      <c r="I34" s="35">
        <f t="shared" si="9"/>
        <v>0</v>
      </c>
      <c r="J34" s="35">
        <f t="shared" si="10"/>
        <v>0</v>
      </c>
      <c r="K34" s="77">
        <f t="shared" si="14"/>
        <v>0</v>
      </c>
      <c r="L34" s="74">
        <f>IFERROR(IF('Payroll 2022'!C34='Payroll 2022'!$A$3,IF('Income Statement 2022'!$C$22&gt;0,'Income Statement 2022'!$C$22*0.1*('Payroll 2022'!F34/SUMIF($C$30:$C$68,$A$3,$F$30:$F$68)),0),0),0)</f>
        <v>0</v>
      </c>
      <c r="M34" s="77">
        <f t="shared" si="15"/>
        <v>0</v>
      </c>
      <c r="N34" s="35"/>
    </row>
    <row r="35" spans="1:14" outlineLevel="1" x14ac:dyDescent="0.2">
      <c r="A35" s="109"/>
      <c r="B35" s="110"/>
      <c r="C35" s="105"/>
      <c r="D35" s="110"/>
      <c r="E35" s="105">
        <f t="shared" si="8"/>
        <v>0</v>
      </c>
      <c r="F35" s="111">
        <f t="shared" si="11"/>
        <v>0</v>
      </c>
      <c r="G35" s="35">
        <f t="shared" si="12"/>
        <v>0</v>
      </c>
      <c r="H35" s="35">
        <f t="shared" si="13"/>
        <v>0</v>
      </c>
      <c r="I35" s="35">
        <f t="shared" si="9"/>
        <v>0</v>
      </c>
      <c r="J35" s="35">
        <f t="shared" si="10"/>
        <v>0</v>
      </c>
      <c r="K35" s="77">
        <f t="shared" si="14"/>
        <v>0</v>
      </c>
      <c r="L35" s="74">
        <f>IFERROR(IF('Payroll 2022'!C35='Payroll 2022'!$A$3,IF('Income Statement 2022'!$C$22&gt;0,'Income Statement 2022'!$C$22*0.1*('Payroll 2022'!F35/SUMIF($C$30:$C$68,$A$3,$F$30:$F$68)),0),0),0)</f>
        <v>0</v>
      </c>
      <c r="M35" s="77">
        <f t="shared" si="15"/>
        <v>0</v>
      </c>
      <c r="N35" s="35"/>
    </row>
    <row r="36" spans="1:14" outlineLevel="1" x14ac:dyDescent="0.2">
      <c r="A36" s="109"/>
      <c r="B36" s="110"/>
      <c r="C36" s="105"/>
      <c r="D36" s="110"/>
      <c r="E36" s="105">
        <f t="shared" si="8"/>
        <v>0</v>
      </c>
      <c r="F36" s="111">
        <f t="shared" si="11"/>
        <v>0</v>
      </c>
      <c r="G36" s="35">
        <f t="shared" si="12"/>
        <v>0</v>
      </c>
      <c r="H36" s="35">
        <f t="shared" si="13"/>
        <v>0</v>
      </c>
      <c r="I36" s="35">
        <f t="shared" si="9"/>
        <v>0</v>
      </c>
      <c r="J36" s="35">
        <f t="shared" si="10"/>
        <v>0</v>
      </c>
      <c r="K36" s="77">
        <f t="shared" si="14"/>
        <v>0</v>
      </c>
      <c r="L36" s="74">
        <f>IFERROR(IF('Payroll 2022'!C36='Payroll 2022'!$A$3,IF('Income Statement 2022'!$C$22&gt;0,'Income Statement 2022'!$C$22*0.1*('Payroll 2022'!F36/SUMIF($C$30:$C$68,$A$3,$F$30:$F$68)),0),0),0)</f>
        <v>0</v>
      </c>
      <c r="M36" s="77">
        <f t="shared" si="15"/>
        <v>0</v>
      </c>
      <c r="N36" s="35"/>
    </row>
    <row r="37" spans="1:14" outlineLevel="1" x14ac:dyDescent="0.2">
      <c r="A37" s="109"/>
      <c r="B37" s="110"/>
      <c r="C37" s="105"/>
      <c r="D37" s="110"/>
      <c r="E37" s="105">
        <f t="shared" si="8"/>
        <v>0</v>
      </c>
      <c r="F37" s="111">
        <f t="shared" si="11"/>
        <v>0</v>
      </c>
      <c r="G37" s="35">
        <f t="shared" si="12"/>
        <v>0</v>
      </c>
      <c r="H37" s="35">
        <f t="shared" si="13"/>
        <v>0</v>
      </c>
      <c r="I37" s="35">
        <f t="shared" si="9"/>
        <v>0</v>
      </c>
      <c r="J37" s="35">
        <f t="shared" si="10"/>
        <v>0</v>
      </c>
      <c r="K37" s="77">
        <f t="shared" si="14"/>
        <v>0</v>
      </c>
      <c r="L37" s="74">
        <f>IFERROR(IF('Payroll 2022'!C37='Payroll 2022'!$A$3,IF('Income Statement 2022'!$C$22&gt;0,'Income Statement 2022'!$C$22*0.1*('Payroll 2022'!F37/SUMIF($C$30:$C$68,$A$3,$F$30:$F$68)),0),0),0)</f>
        <v>0</v>
      </c>
      <c r="M37" s="77">
        <f t="shared" si="15"/>
        <v>0</v>
      </c>
      <c r="N37" s="35"/>
    </row>
    <row r="38" spans="1:14" outlineLevel="1" x14ac:dyDescent="0.2">
      <c r="A38" s="109"/>
      <c r="B38" s="110"/>
      <c r="C38" s="105"/>
      <c r="D38" s="110"/>
      <c r="E38" s="105">
        <f t="shared" si="8"/>
        <v>0</v>
      </c>
      <c r="F38" s="111">
        <f t="shared" si="11"/>
        <v>0</v>
      </c>
      <c r="G38" s="35">
        <f t="shared" si="12"/>
        <v>0</v>
      </c>
      <c r="H38" s="35">
        <f t="shared" si="13"/>
        <v>0</v>
      </c>
      <c r="I38" s="35">
        <f t="shared" si="9"/>
        <v>0</v>
      </c>
      <c r="J38" s="35">
        <f t="shared" si="10"/>
        <v>0</v>
      </c>
      <c r="K38" s="77">
        <f t="shared" si="14"/>
        <v>0</v>
      </c>
      <c r="L38" s="74">
        <f>IFERROR(IF('Payroll 2022'!C38='Payroll 2022'!$A$3,IF('Income Statement 2022'!$C$22&gt;0,'Income Statement 2022'!$C$22*0.1*('Payroll 2022'!F38/SUMIF($C$30:$C$68,$A$3,$F$30:$F$68)),0),0),0)</f>
        <v>0</v>
      </c>
      <c r="M38" s="77">
        <f t="shared" si="15"/>
        <v>0</v>
      </c>
      <c r="N38" s="35"/>
    </row>
    <row r="39" spans="1:14" outlineLevel="1" x14ac:dyDescent="0.2">
      <c r="A39" s="109"/>
      <c r="B39" s="110"/>
      <c r="C39" s="105"/>
      <c r="D39" s="110"/>
      <c r="E39" s="105">
        <f t="shared" si="8"/>
        <v>0</v>
      </c>
      <c r="F39" s="111">
        <f t="shared" si="11"/>
        <v>0</v>
      </c>
      <c r="G39" s="35">
        <f t="shared" si="12"/>
        <v>0</v>
      </c>
      <c r="H39" s="35">
        <f t="shared" si="13"/>
        <v>0</v>
      </c>
      <c r="I39" s="35">
        <f t="shared" si="9"/>
        <v>0</v>
      </c>
      <c r="J39" s="35">
        <f t="shared" si="10"/>
        <v>0</v>
      </c>
      <c r="K39" s="77">
        <f t="shared" si="14"/>
        <v>0</v>
      </c>
      <c r="L39" s="74">
        <f>IFERROR(IF('Payroll 2022'!C39='Payroll 2022'!$A$3,IF('Income Statement 2022'!$C$22&gt;0,'Income Statement 2022'!$C$22*0.1*('Payroll 2022'!F39/SUMIF($C$30:$C$68,$A$3,$F$30:$F$68)),0),0),0)</f>
        <v>0</v>
      </c>
      <c r="M39" s="77">
        <f t="shared" si="15"/>
        <v>0</v>
      </c>
      <c r="N39" s="35"/>
    </row>
    <row r="40" spans="1:14" outlineLevel="1" x14ac:dyDescent="0.2">
      <c r="A40" s="109"/>
      <c r="B40" s="40"/>
      <c r="C40" s="35"/>
      <c r="D40" s="110"/>
      <c r="E40" s="105">
        <f t="shared" si="8"/>
        <v>0</v>
      </c>
      <c r="F40" s="111">
        <f t="shared" si="11"/>
        <v>0</v>
      </c>
      <c r="G40" s="35">
        <f t="shared" si="12"/>
        <v>0</v>
      </c>
      <c r="H40" s="35">
        <f t="shared" si="13"/>
        <v>0</v>
      </c>
      <c r="I40" s="35">
        <f t="shared" si="9"/>
        <v>0</v>
      </c>
      <c r="J40" s="35">
        <f t="shared" si="10"/>
        <v>0</v>
      </c>
      <c r="K40" s="77">
        <f t="shared" si="14"/>
        <v>0</v>
      </c>
      <c r="L40" s="74">
        <f>IFERROR(IF('Payroll 2022'!C40='Payroll 2022'!$A$3,IF('Income Statement 2022'!$C$22&gt;0,'Income Statement 2022'!$C$22*0.1*('Payroll 2022'!F40/SUMIF($C$30:$C$68,$A$3,$F$30:$F$68)),0),0),0)</f>
        <v>0</v>
      </c>
      <c r="M40" s="77">
        <f t="shared" si="15"/>
        <v>0</v>
      </c>
      <c r="N40" s="35"/>
    </row>
    <row r="41" spans="1:14" outlineLevel="1" x14ac:dyDescent="0.2">
      <c r="A41" s="109"/>
      <c r="B41" s="40"/>
      <c r="C41" s="35"/>
      <c r="D41" s="110"/>
      <c r="E41" s="105">
        <f t="shared" si="8"/>
        <v>0</v>
      </c>
      <c r="F41" s="111">
        <f t="shared" si="11"/>
        <v>0</v>
      </c>
      <c r="G41" s="35">
        <f t="shared" si="12"/>
        <v>0</v>
      </c>
      <c r="H41" s="35">
        <f t="shared" si="13"/>
        <v>0</v>
      </c>
      <c r="I41" s="35">
        <f t="shared" si="9"/>
        <v>0</v>
      </c>
      <c r="J41" s="35">
        <f t="shared" si="10"/>
        <v>0</v>
      </c>
      <c r="K41" s="77">
        <f t="shared" si="14"/>
        <v>0</v>
      </c>
      <c r="L41" s="74">
        <f>IFERROR(IF('Payroll 2022'!C41='Payroll 2022'!$A$3,IF('Income Statement 2022'!$C$22&gt;0,'Income Statement 2022'!$C$22*0.1*('Payroll 2022'!F41/SUMIF($C$30:$C$68,$A$3,$F$30:$F$68)),0),0),0)</f>
        <v>0</v>
      </c>
      <c r="M41" s="77">
        <f t="shared" si="15"/>
        <v>0</v>
      </c>
      <c r="N41" s="35"/>
    </row>
    <row r="42" spans="1:14" outlineLevel="1" x14ac:dyDescent="0.2">
      <c r="A42" s="109"/>
      <c r="B42" s="40"/>
      <c r="C42" s="35"/>
      <c r="D42" s="110"/>
      <c r="E42" s="105">
        <f t="shared" si="8"/>
        <v>0</v>
      </c>
      <c r="F42" s="111">
        <f t="shared" si="11"/>
        <v>0</v>
      </c>
      <c r="G42" s="35">
        <f t="shared" si="12"/>
        <v>0</v>
      </c>
      <c r="H42" s="35">
        <f t="shared" si="13"/>
        <v>0</v>
      </c>
      <c r="I42" s="35">
        <f t="shared" si="9"/>
        <v>0</v>
      </c>
      <c r="J42" s="35">
        <f t="shared" si="10"/>
        <v>0</v>
      </c>
      <c r="K42" s="77">
        <f t="shared" si="14"/>
        <v>0</v>
      </c>
      <c r="L42" s="74">
        <f>IFERROR(IF('Payroll 2022'!C42='Payroll 2022'!$A$3,IF('Income Statement 2022'!$C$22&gt;0,'Income Statement 2022'!$C$22*0.1*('Payroll 2022'!F42/SUMIF($C$30:$C$68,$A$3,$F$30:$F$68)),0),0),0)</f>
        <v>0</v>
      </c>
      <c r="M42" s="77">
        <f t="shared" si="15"/>
        <v>0</v>
      </c>
      <c r="N42" s="35"/>
    </row>
    <row r="43" spans="1:14" outlineLevel="1" x14ac:dyDescent="0.2">
      <c r="A43" s="109"/>
      <c r="B43" s="40"/>
      <c r="C43" s="35"/>
      <c r="D43" s="110"/>
      <c r="E43" s="105">
        <f t="shared" si="8"/>
        <v>0</v>
      </c>
      <c r="F43" s="111">
        <f t="shared" si="11"/>
        <v>0</v>
      </c>
      <c r="G43" s="35">
        <f t="shared" si="12"/>
        <v>0</v>
      </c>
      <c r="H43" s="35">
        <f t="shared" si="13"/>
        <v>0</v>
      </c>
      <c r="I43" s="35">
        <f t="shared" si="9"/>
        <v>0</v>
      </c>
      <c r="J43" s="35">
        <f t="shared" si="10"/>
        <v>0</v>
      </c>
      <c r="K43" s="77">
        <f t="shared" si="14"/>
        <v>0</v>
      </c>
      <c r="L43" s="74">
        <f>IFERROR(IF('Payroll 2022'!C43='Payroll 2022'!$A$3,IF('Income Statement 2022'!$C$22&gt;0,'Income Statement 2022'!$C$22*0.1*('Payroll 2022'!F43/SUMIF($C$30:$C$68,$A$3,$F$30:$F$68)),0),0),0)</f>
        <v>0</v>
      </c>
      <c r="M43" s="77">
        <f t="shared" si="15"/>
        <v>0</v>
      </c>
      <c r="N43" s="35"/>
    </row>
    <row r="44" spans="1:14" outlineLevel="1" x14ac:dyDescent="0.2">
      <c r="A44" s="109"/>
      <c r="B44" s="40"/>
      <c r="C44" s="35"/>
      <c r="D44" s="110"/>
      <c r="E44" s="105">
        <f t="shared" si="8"/>
        <v>0</v>
      </c>
      <c r="F44" s="111">
        <f t="shared" si="11"/>
        <v>0</v>
      </c>
      <c r="G44" s="35">
        <f t="shared" si="12"/>
        <v>0</v>
      </c>
      <c r="H44" s="35">
        <f t="shared" si="13"/>
        <v>0</v>
      </c>
      <c r="I44" s="35">
        <f t="shared" si="9"/>
        <v>0</v>
      </c>
      <c r="J44" s="35">
        <f t="shared" si="10"/>
        <v>0</v>
      </c>
      <c r="K44" s="77">
        <f t="shared" si="14"/>
        <v>0</v>
      </c>
      <c r="L44" s="74">
        <f>IFERROR(IF('Payroll 2022'!C44='Payroll 2022'!$A$3,IF('Income Statement 2022'!$C$22&gt;0,'Income Statement 2022'!$C$22*0.1*('Payroll 2022'!F44/SUMIF($C$30:$C$68,$A$3,$F$30:$F$68)),0),0),0)</f>
        <v>0</v>
      </c>
      <c r="M44" s="77">
        <f t="shared" si="15"/>
        <v>0</v>
      </c>
      <c r="N44" s="35"/>
    </row>
    <row r="45" spans="1:14" outlineLevel="1" x14ac:dyDescent="0.2">
      <c r="A45" s="109"/>
      <c r="B45" s="40"/>
      <c r="C45" s="35"/>
      <c r="D45" s="110"/>
      <c r="E45" s="105">
        <f t="shared" si="8"/>
        <v>0</v>
      </c>
      <c r="F45" s="111">
        <f t="shared" si="11"/>
        <v>0</v>
      </c>
      <c r="G45" s="35">
        <f t="shared" si="12"/>
        <v>0</v>
      </c>
      <c r="H45" s="35">
        <f t="shared" si="13"/>
        <v>0</v>
      </c>
      <c r="I45" s="35">
        <f t="shared" si="9"/>
        <v>0</v>
      </c>
      <c r="J45" s="35">
        <f t="shared" si="10"/>
        <v>0</v>
      </c>
      <c r="K45" s="77">
        <f t="shared" si="14"/>
        <v>0</v>
      </c>
      <c r="L45" s="74">
        <f>IFERROR(IF('Payroll 2022'!C45='Payroll 2022'!$A$3,IF('Income Statement 2022'!$C$22&gt;0,'Income Statement 2022'!$C$22*0.1*('Payroll 2022'!F45/SUMIF($C$30:$C$68,$A$3,$F$30:$F$68)),0),0),0)</f>
        <v>0</v>
      </c>
      <c r="M45" s="77">
        <f t="shared" si="15"/>
        <v>0</v>
      </c>
      <c r="N45" s="35"/>
    </row>
    <row r="46" spans="1:14" outlineLevel="1" x14ac:dyDescent="0.2">
      <c r="A46" s="109"/>
      <c r="B46" s="40"/>
      <c r="C46" s="35"/>
      <c r="D46" s="110"/>
      <c r="E46" s="105">
        <f t="shared" si="8"/>
        <v>0</v>
      </c>
      <c r="F46" s="111">
        <f t="shared" si="11"/>
        <v>0</v>
      </c>
      <c r="G46" s="35">
        <f t="shared" si="12"/>
        <v>0</v>
      </c>
      <c r="H46" s="35">
        <f t="shared" si="13"/>
        <v>0</v>
      </c>
      <c r="I46" s="35">
        <f t="shared" si="9"/>
        <v>0</v>
      </c>
      <c r="J46" s="35">
        <f t="shared" si="10"/>
        <v>0</v>
      </c>
      <c r="K46" s="77">
        <f t="shared" si="14"/>
        <v>0</v>
      </c>
      <c r="L46" s="74">
        <f>IFERROR(IF('Payroll 2022'!C46='Payroll 2022'!$A$3,IF('Income Statement 2022'!$C$22&gt;0,'Income Statement 2022'!$C$22*0.1*('Payroll 2022'!F46/SUMIF($C$30:$C$68,$A$3,$F$30:$F$68)),0),0),0)</f>
        <v>0</v>
      </c>
      <c r="M46" s="77">
        <f t="shared" si="15"/>
        <v>0</v>
      </c>
      <c r="N46" s="35"/>
    </row>
    <row r="47" spans="1:14" outlineLevel="1" x14ac:dyDescent="0.2">
      <c r="A47" s="109"/>
      <c r="B47" s="40"/>
      <c r="C47" s="35"/>
      <c r="D47" s="110"/>
      <c r="E47" s="105">
        <f t="shared" si="8"/>
        <v>0</v>
      </c>
      <c r="F47" s="111">
        <f t="shared" si="11"/>
        <v>0</v>
      </c>
      <c r="G47" s="35">
        <f t="shared" si="12"/>
        <v>0</v>
      </c>
      <c r="H47" s="35">
        <f t="shared" si="13"/>
        <v>0</v>
      </c>
      <c r="I47" s="35">
        <f t="shared" si="9"/>
        <v>0</v>
      </c>
      <c r="J47" s="35">
        <f t="shared" si="10"/>
        <v>0</v>
      </c>
      <c r="K47" s="77">
        <f t="shared" si="14"/>
        <v>0</v>
      </c>
      <c r="L47" s="74">
        <f>IFERROR(IF('Payroll 2022'!C47='Payroll 2022'!$A$3,IF('Income Statement 2022'!$C$22&gt;0,'Income Statement 2022'!$C$22*0.1*('Payroll 2022'!F47/SUMIF($C$30:$C$68,$A$3,$F$30:$F$68)),0),0),0)</f>
        <v>0</v>
      </c>
      <c r="M47" s="77">
        <f t="shared" si="15"/>
        <v>0</v>
      </c>
      <c r="N47" s="35"/>
    </row>
    <row r="48" spans="1:14" outlineLevel="1" x14ac:dyDescent="0.2">
      <c r="A48" s="109"/>
      <c r="B48" s="40"/>
      <c r="C48" s="35"/>
      <c r="D48" s="110"/>
      <c r="E48" s="105">
        <f t="shared" si="8"/>
        <v>0</v>
      </c>
      <c r="F48" s="111">
        <f t="shared" si="11"/>
        <v>0</v>
      </c>
      <c r="G48" s="35">
        <f t="shared" si="12"/>
        <v>0</v>
      </c>
      <c r="H48" s="35">
        <f t="shared" si="13"/>
        <v>0</v>
      </c>
      <c r="I48" s="35">
        <f t="shared" si="9"/>
        <v>0</v>
      </c>
      <c r="J48" s="35">
        <f t="shared" si="10"/>
        <v>0</v>
      </c>
      <c r="K48" s="77">
        <f t="shared" si="14"/>
        <v>0</v>
      </c>
      <c r="L48" s="74">
        <f>IFERROR(IF('Payroll 2022'!C48='Payroll 2022'!$A$3,IF('Income Statement 2022'!$C$22&gt;0,'Income Statement 2022'!$C$22*0.1*('Payroll 2022'!F48/SUMIF($C$30:$C$68,$A$3,$F$30:$F$68)),0),0),0)</f>
        <v>0</v>
      </c>
      <c r="M48" s="77">
        <f t="shared" si="15"/>
        <v>0</v>
      </c>
      <c r="N48" s="35"/>
    </row>
    <row r="49" spans="1:14" outlineLevel="1" x14ac:dyDescent="0.2">
      <c r="A49" s="109"/>
      <c r="B49" s="40"/>
      <c r="C49" s="35"/>
      <c r="D49" s="110"/>
      <c r="E49" s="105">
        <f t="shared" si="8"/>
        <v>0</v>
      </c>
      <c r="F49" s="111">
        <f t="shared" si="11"/>
        <v>0</v>
      </c>
      <c r="G49" s="35">
        <f t="shared" si="12"/>
        <v>0</v>
      </c>
      <c r="H49" s="35">
        <f t="shared" si="13"/>
        <v>0</v>
      </c>
      <c r="I49" s="35">
        <f t="shared" si="9"/>
        <v>0</v>
      </c>
      <c r="J49" s="35">
        <f t="shared" si="10"/>
        <v>0</v>
      </c>
      <c r="K49" s="77">
        <f t="shared" si="14"/>
        <v>0</v>
      </c>
      <c r="L49" s="74">
        <f>IFERROR(IF('Payroll 2022'!C49='Payroll 2022'!$A$3,IF('Income Statement 2022'!$C$22&gt;0,'Income Statement 2022'!$C$22*0.1*('Payroll 2022'!F49/SUMIF($C$30:$C$68,$A$3,$F$30:$F$68)),0),0),0)</f>
        <v>0</v>
      </c>
      <c r="M49" s="77">
        <f t="shared" si="15"/>
        <v>0</v>
      </c>
      <c r="N49" s="35"/>
    </row>
    <row r="50" spans="1:14" outlineLevel="1" x14ac:dyDescent="0.2">
      <c r="A50" s="109"/>
      <c r="B50" s="40"/>
      <c r="C50" s="35"/>
      <c r="D50" s="110"/>
      <c r="E50" s="105">
        <f t="shared" si="8"/>
        <v>0</v>
      </c>
      <c r="F50" s="111">
        <f t="shared" si="11"/>
        <v>0</v>
      </c>
      <c r="G50" s="35">
        <f t="shared" si="12"/>
        <v>0</v>
      </c>
      <c r="H50" s="35">
        <f t="shared" si="13"/>
        <v>0</v>
      </c>
      <c r="I50" s="35">
        <f t="shared" si="9"/>
        <v>0</v>
      </c>
      <c r="J50" s="35">
        <f t="shared" si="10"/>
        <v>0</v>
      </c>
      <c r="K50" s="77">
        <f t="shared" si="14"/>
        <v>0</v>
      </c>
      <c r="L50" s="74">
        <f>IFERROR(IF('Payroll 2022'!C50='Payroll 2022'!$A$3,IF('Income Statement 2022'!$C$22&gt;0,'Income Statement 2022'!$C$22*0.1*('Payroll 2022'!F50/SUMIF($C$30:$C$68,$A$3,$F$30:$F$68)),0),0),0)</f>
        <v>0</v>
      </c>
      <c r="M50" s="77">
        <f t="shared" si="15"/>
        <v>0</v>
      </c>
      <c r="N50" s="35"/>
    </row>
    <row r="51" spans="1:14" outlineLevel="1" x14ac:dyDescent="0.2">
      <c r="A51" s="109"/>
      <c r="B51" s="40"/>
      <c r="C51" s="35"/>
      <c r="D51" s="110"/>
      <c r="E51" s="105">
        <f t="shared" si="8"/>
        <v>0</v>
      </c>
      <c r="F51" s="111">
        <f t="shared" si="11"/>
        <v>0</v>
      </c>
      <c r="G51" s="35">
        <f t="shared" si="12"/>
        <v>0</v>
      </c>
      <c r="H51" s="35">
        <f t="shared" si="13"/>
        <v>0</v>
      </c>
      <c r="I51" s="35">
        <f t="shared" si="9"/>
        <v>0</v>
      </c>
      <c r="J51" s="35">
        <f t="shared" si="10"/>
        <v>0</v>
      </c>
      <c r="K51" s="77">
        <f t="shared" si="14"/>
        <v>0</v>
      </c>
      <c r="L51" s="74">
        <f>IFERROR(IF('Payroll 2022'!C51='Payroll 2022'!$A$3,IF('Income Statement 2022'!$C$22&gt;0,'Income Statement 2022'!$C$22*0.1*('Payroll 2022'!F51/SUMIF($C$30:$C$68,$A$3,$F$30:$F$68)),0),0),0)</f>
        <v>0</v>
      </c>
      <c r="M51" s="77">
        <f t="shared" si="15"/>
        <v>0</v>
      </c>
      <c r="N51" s="35"/>
    </row>
    <row r="52" spans="1:14" outlineLevel="1" x14ac:dyDescent="0.2">
      <c r="A52" s="109"/>
      <c r="B52" s="40"/>
      <c r="C52" s="35"/>
      <c r="D52" s="110"/>
      <c r="E52" s="105">
        <f t="shared" si="8"/>
        <v>0</v>
      </c>
      <c r="F52" s="111">
        <f t="shared" si="11"/>
        <v>0</v>
      </c>
      <c r="G52" s="35">
        <f t="shared" si="12"/>
        <v>0</v>
      </c>
      <c r="H52" s="35">
        <f t="shared" si="13"/>
        <v>0</v>
      </c>
      <c r="I52" s="35">
        <f t="shared" si="9"/>
        <v>0</v>
      </c>
      <c r="J52" s="35">
        <f t="shared" si="10"/>
        <v>0</v>
      </c>
      <c r="K52" s="77">
        <f t="shared" si="14"/>
        <v>0</v>
      </c>
      <c r="L52" s="74">
        <f>IFERROR(IF('Payroll 2022'!C52='Payroll 2022'!$A$3,IF('Income Statement 2022'!$C$22&gt;0,'Income Statement 2022'!$C$22*0.1*('Payroll 2022'!F52/SUMIF($C$30:$C$68,$A$3,$F$30:$F$68)),0),0),0)</f>
        <v>0</v>
      </c>
      <c r="M52" s="77">
        <f t="shared" si="15"/>
        <v>0</v>
      </c>
      <c r="N52" s="35"/>
    </row>
    <row r="53" spans="1:14" outlineLevel="1" x14ac:dyDescent="0.2">
      <c r="A53" s="109"/>
      <c r="B53" s="40"/>
      <c r="C53" s="35"/>
      <c r="D53" s="110"/>
      <c r="E53" s="105">
        <f t="shared" si="8"/>
        <v>0</v>
      </c>
      <c r="F53" s="111">
        <f t="shared" si="11"/>
        <v>0</v>
      </c>
      <c r="G53" s="35">
        <f t="shared" si="12"/>
        <v>0</v>
      </c>
      <c r="H53" s="35">
        <f t="shared" si="13"/>
        <v>0</v>
      </c>
      <c r="I53" s="35">
        <f t="shared" si="9"/>
        <v>0</v>
      </c>
      <c r="J53" s="35">
        <f t="shared" si="10"/>
        <v>0</v>
      </c>
      <c r="K53" s="77">
        <f t="shared" si="14"/>
        <v>0</v>
      </c>
      <c r="L53" s="74">
        <f>IFERROR(IF('Payroll 2022'!C53='Payroll 2022'!$A$3,IF('Income Statement 2022'!$C$22&gt;0,'Income Statement 2022'!$C$22*0.1*('Payroll 2022'!F53/SUMIF($C$30:$C$68,$A$3,$F$30:$F$68)),0),0),0)</f>
        <v>0</v>
      </c>
      <c r="M53" s="77">
        <f t="shared" si="15"/>
        <v>0</v>
      </c>
      <c r="N53" s="35"/>
    </row>
    <row r="54" spans="1:14" outlineLevel="1" x14ac:dyDescent="0.2">
      <c r="A54" s="109"/>
      <c r="B54" s="40"/>
      <c r="C54" s="35"/>
      <c r="D54" s="110"/>
      <c r="E54" s="105">
        <f t="shared" si="8"/>
        <v>0</v>
      </c>
      <c r="F54" s="111">
        <f t="shared" si="11"/>
        <v>0</v>
      </c>
      <c r="G54" s="35">
        <f t="shared" si="12"/>
        <v>0</v>
      </c>
      <c r="H54" s="35">
        <f t="shared" si="13"/>
        <v>0</v>
      </c>
      <c r="I54" s="35">
        <f t="shared" si="9"/>
        <v>0</v>
      </c>
      <c r="J54" s="35">
        <f t="shared" si="10"/>
        <v>0</v>
      </c>
      <c r="K54" s="77">
        <f t="shared" si="14"/>
        <v>0</v>
      </c>
      <c r="L54" s="74">
        <f>IFERROR(IF('Payroll 2022'!C54='Payroll 2022'!$A$3,IF('Income Statement 2022'!$C$22&gt;0,'Income Statement 2022'!$C$22*0.1*('Payroll 2022'!F54/SUMIF($C$30:$C$68,$A$3,$F$30:$F$68)),0),0),0)</f>
        <v>0</v>
      </c>
      <c r="M54" s="77">
        <f t="shared" si="15"/>
        <v>0</v>
      </c>
      <c r="N54" s="35"/>
    </row>
    <row r="55" spans="1:14" outlineLevel="1" x14ac:dyDescent="0.2">
      <c r="A55" s="109"/>
      <c r="B55" s="40"/>
      <c r="C55" s="35"/>
      <c r="D55" s="110"/>
      <c r="E55" s="105">
        <f t="shared" si="8"/>
        <v>0</v>
      </c>
      <c r="F55" s="111">
        <f t="shared" si="11"/>
        <v>0</v>
      </c>
      <c r="G55" s="35">
        <f t="shared" si="12"/>
        <v>0</v>
      </c>
      <c r="H55" s="35">
        <f t="shared" si="13"/>
        <v>0</v>
      </c>
      <c r="I55" s="35">
        <f t="shared" si="9"/>
        <v>0</v>
      </c>
      <c r="J55" s="35">
        <f t="shared" si="10"/>
        <v>0</v>
      </c>
      <c r="K55" s="77">
        <f t="shared" si="14"/>
        <v>0</v>
      </c>
      <c r="L55" s="74">
        <f>IFERROR(IF('Payroll 2022'!C55='Payroll 2022'!$A$3,IF('Income Statement 2022'!$C$22&gt;0,'Income Statement 2022'!$C$22*0.1*('Payroll 2022'!F55/SUMIF($C$30:$C$68,$A$3,$F$30:$F$68)),0),0),0)</f>
        <v>0</v>
      </c>
      <c r="M55" s="77">
        <f t="shared" si="15"/>
        <v>0</v>
      </c>
      <c r="N55" s="35"/>
    </row>
    <row r="56" spans="1:14" outlineLevel="1" x14ac:dyDescent="0.2">
      <c r="A56" s="109"/>
      <c r="B56" s="40"/>
      <c r="C56" s="35"/>
      <c r="D56" s="110"/>
      <c r="E56" s="105">
        <f t="shared" si="8"/>
        <v>0</v>
      </c>
      <c r="F56" s="111">
        <f t="shared" si="11"/>
        <v>0</v>
      </c>
      <c r="G56" s="35">
        <f t="shared" si="12"/>
        <v>0</v>
      </c>
      <c r="H56" s="35">
        <f t="shared" si="13"/>
        <v>0</v>
      </c>
      <c r="I56" s="35">
        <f t="shared" si="9"/>
        <v>0</v>
      </c>
      <c r="J56" s="35">
        <f t="shared" si="10"/>
        <v>0</v>
      </c>
      <c r="K56" s="77">
        <f t="shared" si="14"/>
        <v>0</v>
      </c>
      <c r="L56" s="74">
        <f>IFERROR(IF('Payroll 2022'!C56='Payroll 2022'!$A$3,IF('Income Statement 2022'!$C$22&gt;0,'Income Statement 2022'!$C$22*0.1*('Payroll 2022'!F56/SUMIF($C$30:$C$68,$A$3,$F$30:$F$68)),0),0),0)</f>
        <v>0</v>
      </c>
      <c r="M56" s="77">
        <f t="shared" si="15"/>
        <v>0</v>
      </c>
      <c r="N56" s="35"/>
    </row>
    <row r="57" spans="1:14" outlineLevel="1" x14ac:dyDescent="0.2">
      <c r="A57" s="109"/>
      <c r="B57" s="40"/>
      <c r="C57" s="35"/>
      <c r="D57" s="110"/>
      <c r="E57" s="105">
        <f t="shared" si="8"/>
        <v>0</v>
      </c>
      <c r="F57" s="111">
        <f t="shared" si="11"/>
        <v>0</v>
      </c>
      <c r="G57" s="35">
        <f t="shared" si="12"/>
        <v>0</v>
      </c>
      <c r="H57" s="35">
        <f t="shared" si="13"/>
        <v>0</v>
      </c>
      <c r="I57" s="35">
        <f t="shared" si="9"/>
        <v>0</v>
      </c>
      <c r="J57" s="35">
        <f t="shared" si="10"/>
        <v>0</v>
      </c>
      <c r="K57" s="77">
        <f t="shared" si="14"/>
        <v>0</v>
      </c>
      <c r="L57" s="74">
        <f>IFERROR(IF('Payroll 2022'!C57='Payroll 2022'!$A$3,IF('Income Statement 2022'!$C$22&gt;0,'Income Statement 2022'!$C$22*0.1*('Payroll 2022'!F57/SUMIF($C$30:$C$68,$A$3,$F$30:$F$68)),0),0),0)</f>
        <v>0</v>
      </c>
      <c r="M57" s="77">
        <f t="shared" si="15"/>
        <v>0</v>
      </c>
      <c r="N57" s="35"/>
    </row>
    <row r="58" spans="1:14" outlineLevel="1" x14ac:dyDescent="0.2">
      <c r="A58" s="109"/>
      <c r="B58" s="40"/>
      <c r="C58" s="35"/>
      <c r="D58" s="110"/>
      <c r="E58" s="105">
        <f t="shared" si="8"/>
        <v>0</v>
      </c>
      <c r="F58" s="111">
        <f t="shared" si="11"/>
        <v>0</v>
      </c>
      <c r="G58" s="35">
        <f t="shared" si="12"/>
        <v>0</v>
      </c>
      <c r="H58" s="35">
        <f t="shared" si="13"/>
        <v>0</v>
      </c>
      <c r="I58" s="35">
        <f t="shared" si="9"/>
        <v>0</v>
      </c>
      <c r="J58" s="35">
        <f t="shared" si="10"/>
        <v>0</v>
      </c>
      <c r="K58" s="77">
        <f t="shared" si="14"/>
        <v>0</v>
      </c>
      <c r="L58" s="74">
        <f>IFERROR(IF('Payroll 2022'!C58='Payroll 2022'!$A$3,IF('Income Statement 2022'!$C$22&gt;0,'Income Statement 2022'!$C$22*0.1*('Payroll 2022'!F58/SUMIF($C$30:$C$68,$A$3,$F$30:$F$68)),0),0),0)</f>
        <v>0</v>
      </c>
      <c r="M58" s="77">
        <f t="shared" si="15"/>
        <v>0</v>
      </c>
      <c r="N58" s="35"/>
    </row>
    <row r="59" spans="1:14" outlineLevel="1" x14ac:dyDescent="0.2">
      <c r="A59" s="109"/>
      <c r="B59" s="40"/>
      <c r="C59" s="35"/>
      <c r="D59" s="110"/>
      <c r="E59" s="105">
        <f t="shared" si="8"/>
        <v>0</v>
      </c>
      <c r="F59" s="111">
        <f t="shared" si="11"/>
        <v>0</v>
      </c>
      <c r="G59" s="35">
        <f t="shared" si="12"/>
        <v>0</v>
      </c>
      <c r="H59" s="35">
        <f t="shared" si="13"/>
        <v>0</v>
      </c>
      <c r="I59" s="35">
        <f t="shared" si="9"/>
        <v>0</v>
      </c>
      <c r="J59" s="35">
        <f t="shared" si="10"/>
        <v>0</v>
      </c>
      <c r="K59" s="77">
        <f t="shared" si="14"/>
        <v>0</v>
      </c>
      <c r="L59" s="74">
        <f>IFERROR(IF('Payroll 2022'!C59='Payroll 2022'!$A$3,IF('Income Statement 2022'!$C$22&gt;0,'Income Statement 2022'!$C$22*0.1*('Payroll 2022'!F59/SUMIF($C$30:$C$68,$A$3,$F$30:$F$68)),0),0),0)</f>
        <v>0</v>
      </c>
      <c r="M59" s="77">
        <f t="shared" si="15"/>
        <v>0</v>
      </c>
      <c r="N59" s="35"/>
    </row>
    <row r="60" spans="1:14" outlineLevel="1" x14ac:dyDescent="0.2">
      <c r="A60" s="109"/>
      <c r="B60" s="40"/>
      <c r="C60" s="35"/>
      <c r="D60" s="110"/>
      <c r="E60" s="105">
        <f t="shared" si="8"/>
        <v>0</v>
      </c>
      <c r="F60" s="111">
        <f t="shared" si="11"/>
        <v>0</v>
      </c>
      <c r="G60" s="35">
        <f t="shared" si="12"/>
        <v>0</v>
      </c>
      <c r="H60" s="35">
        <f t="shared" si="13"/>
        <v>0</v>
      </c>
      <c r="I60" s="35">
        <f t="shared" si="9"/>
        <v>0</v>
      </c>
      <c r="J60" s="35">
        <f t="shared" si="10"/>
        <v>0</v>
      </c>
      <c r="K60" s="77">
        <f t="shared" si="14"/>
        <v>0</v>
      </c>
      <c r="L60" s="74">
        <f>IFERROR(IF('Payroll 2022'!C60='Payroll 2022'!$A$3,IF('Income Statement 2022'!$C$22&gt;0,'Income Statement 2022'!$C$22*0.1*('Payroll 2022'!F60/SUMIF($C$30:$C$68,$A$3,$F$30:$F$68)),0),0),0)</f>
        <v>0</v>
      </c>
      <c r="M60" s="77">
        <f t="shared" si="15"/>
        <v>0</v>
      </c>
      <c r="N60" s="35"/>
    </row>
    <row r="61" spans="1:14" outlineLevel="1" x14ac:dyDescent="0.2">
      <c r="A61" s="109"/>
      <c r="B61" s="40"/>
      <c r="C61" s="35"/>
      <c r="D61" s="110"/>
      <c r="E61" s="105">
        <f t="shared" si="8"/>
        <v>0</v>
      </c>
      <c r="F61" s="111">
        <f t="shared" si="11"/>
        <v>0</v>
      </c>
      <c r="G61" s="35">
        <f t="shared" si="12"/>
        <v>0</v>
      </c>
      <c r="H61" s="35">
        <f t="shared" si="13"/>
        <v>0</v>
      </c>
      <c r="I61" s="35">
        <f t="shared" si="9"/>
        <v>0</v>
      </c>
      <c r="J61" s="35">
        <f t="shared" si="10"/>
        <v>0</v>
      </c>
      <c r="K61" s="77">
        <f t="shared" si="14"/>
        <v>0</v>
      </c>
      <c r="L61" s="74">
        <f>IFERROR(IF('Payroll 2022'!C61='Payroll 2022'!$A$3,IF('Income Statement 2022'!$C$22&gt;0,'Income Statement 2022'!$C$22*0.1*('Payroll 2022'!F61/SUMIF($C$30:$C$68,$A$3,$F$30:$F$68)),0),0),0)</f>
        <v>0</v>
      </c>
      <c r="M61" s="77">
        <f t="shared" si="15"/>
        <v>0</v>
      </c>
      <c r="N61" s="35"/>
    </row>
    <row r="62" spans="1:14" outlineLevel="1" x14ac:dyDescent="0.2">
      <c r="A62" s="109"/>
      <c r="B62" s="40"/>
      <c r="C62" s="35"/>
      <c r="D62" s="110"/>
      <c r="E62" s="105">
        <f t="shared" si="8"/>
        <v>0</v>
      </c>
      <c r="F62" s="111">
        <f t="shared" si="11"/>
        <v>0</v>
      </c>
      <c r="G62" s="35">
        <f t="shared" si="12"/>
        <v>0</v>
      </c>
      <c r="H62" s="35">
        <f t="shared" si="13"/>
        <v>0</v>
      </c>
      <c r="I62" s="35">
        <f t="shared" si="9"/>
        <v>0</v>
      </c>
      <c r="J62" s="35">
        <f t="shared" si="10"/>
        <v>0</v>
      </c>
      <c r="K62" s="77">
        <f t="shared" si="14"/>
        <v>0</v>
      </c>
      <c r="L62" s="74">
        <f>IFERROR(IF('Payroll 2022'!C62='Payroll 2022'!$A$3,IF('Income Statement 2022'!$C$22&gt;0,'Income Statement 2022'!$C$22*0.1*('Payroll 2022'!F62/SUMIF($C$30:$C$68,$A$3,$F$30:$F$68)),0),0),0)</f>
        <v>0</v>
      </c>
      <c r="M62" s="77">
        <f t="shared" si="15"/>
        <v>0</v>
      </c>
      <c r="N62" s="35"/>
    </row>
    <row r="63" spans="1:14" outlineLevel="1" x14ac:dyDescent="0.2">
      <c r="A63" s="109"/>
      <c r="B63" s="40"/>
      <c r="C63" s="35"/>
      <c r="D63" s="110"/>
      <c r="E63" s="105">
        <f t="shared" si="8"/>
        <v>0</v>
      </c>
      <c r="F63" s="111">
        <f t="shared" si="11"/>
        <v>0</v>
      </c>
      <c r="G63" s="35">
        <f t="shared" si="12"/>
        <v>0</v>
      </c>
      <c r="H63" s="35">
        <f t="shared" si="13"/>
        <v>0</v>
      </c>
      <c r="I63" s="35">
        <f t="shared" si="9"/>
        <v>0</v>
      </c>
      <c r="J63" s="35">
        <f t="shared" si="10"/>
        <v>0</v>
      </c>
      <c r="K63" s="77">
        <f t="shared" si="14"/>
        <v>0</v>
      </c>
      <c r="L63" s="74">
        <f>IFERROR(IF('Payroll 2022'!C63='Payroll 2022'!$A$3,IF('Income Statement 2022'!$C$22&gt;0,'Income Statement 2022'!$C$22*0.1*('Payroll 2022'!F63/SUMIF($C$30:$C$68,$A$3,$F$30:$F$68)),0),0),0)</f>
        <v>0</v>
      </c>
      <c r="M63" s="77">
        <f t="shared" si="15"/>
        <v>0</v>
      </c>
      <c r="N63" s="35"/>
    </row>
    <row r="64" spans="1:14" outlineLevel="1" x14ac:dyDescent="0.2">
      <c r="A64" s="109"/>
      <c r="B64" s="40"/>
      <c r="C64" s="35"/>
      <c r="D64" s="110"/>
      <c r="E64" s="105">
        <f t="shared" si="8"/>
        <v>0</v>
      </c>
      <c r="F64" s="111">
        <f t="shared" si="11"/>
        <v>0</v>
      </c>
      <c r="G64" s="35">
        <f t="shared" si="12"/>
        <v>0</v>
      </c>
      <c r="H64" s="35">
        <f t="shared" si="13"/>
        <v>0</v>
      </c>
      <c r="I64" s="35">
        <f t="shared" si="9"/>
        <v>0</v>
      </c>
      <c r="J64" s="35">
        <f t="shared" si="10"/>
        <v>0</v>
      </c>
      <c r="K64" s="77">
        <f t="shared" si="14"/>
        <v>0</v>
      </c>
      <c r="L64" s="74">
        <f>IFERROR(IF('Payroll 2022'!C64='Payroll 2022'!$A$3,IF('Income Statement 2022'!$C$22&gt;0,'Income Statement 2022'!$C$22*0.1*('Payroll 2022'!F64/SUMIF($C$30:$C$68,$A$3,$F$30:$F$68)),0),0),0)</f>
        <v>0</v>
      </c>
      <c r="M64" s="77">
        <f t="shared" si="15"/>
        <v>0</v>
      </c>
      <c r="N64" s="35"/>
    </row>
    <row r="65" spans="1:14" outlineLevel="1" x14ac:dyDescent="0.2">
      <c r="A65" s="109"/>
      <c r="B65" s="40"/>
      <c r="C65" s="35"/>
      <c r="D65" s="110"/>
      <c r="E65" s="105">
        <f t="shared" si="8"/>
        <v>0</v>
      </c>
      <c r="F65" s="111">
        <f t="shared" si="11"/>
        <v>0</v>
      </c>
      <c r="G65" s="35">
        <f t="shared" si="12"/>
        <v>0</v>
      </c>
      <c r="H65" s="35">
        <f t="shared" si="13"/>
        <v>0</v>
      </c>
      <c r="I65" s="35">
        <f t="shared" si="9"/>
        <v>0</v>
      </c>
      <c r="J65" s="35">
        <f t="shared" si="10"/>
        <v>0</v>
      </c>
      <c r="K65" s="77">
        <f t="shared" si="14"/>
        <v>0</v>
      </c>
      <c r="L65" s="74">
        <f>IFERROR(IF('Payroll 2022'!C65='Payroll 2022'!$A$3,IF('Income Statement 2022'!$C$22&gt;0,'Income Statement 2022'!$C$22*0.1*('Payroll 2022'!F65/SUMIF($C$30:$C$68,$A$3,$F$30:$F$68)),0),0),0)</f>
        <v>0</v>
      </c>
      <c r="M65" s="77">
        <f t="shared" si="15"/>
        <v>0</v>
      </c>
      <c r="N65" s="35"/>
    </row>
    <row r="66" spans="1:14" outlineLevel="1" x14ac:dyDescent="0.2">
      <c r="A66" s="109"/>
      <c r="B66" s="40"/>
      <c r="C66" s="35"/>
      <c r="D66" s="110"/>
      <c r="E66" s="105">
        <f t="shared" si="8"/>
        <v>0</v>
      </c>
      <c r="F66" s="111">
        <f t="shared" si="11"/>
        <v>0</v>
      </c>
      <c r="G66" s="35">
        <f t="shared" si="12"/>
        <v>0</v>
      </c>
      <c r="H66" s="35">
        <f t="shared" si="13"/>
        <v>0</v>
      </c>
      <c r="I66" s="35">
        <f t="shared" si="9"/>
        <v>0</v>
      </c>
      <c r="J66" s="35">
        <f t="shared" si="10"/>
        <v>0</v>
      </c>
      <c r="K66" s="77">
        <f t="shared" si="14"/>
        <v>0</v>
      </c>
      <c r="L66" s="74">
        <f>IFERROR(IF('Payroll 2022'!C66='Payroll 2022'!$A$3,IF('Income Statement 2022'!$C$22&gt;0,'Income Statement 2022'!$C$22*0.1*('Payroll 2022'!F66/SUMIF($C$30:$C$68,$A$3,$F$30:$F$68)),0),0),0)</f>
        <v>0</v>
      </c>
      <c r="M66" s="77">
        <f t="shared" si="15"/>
        <v>0</v>
      </c>
      <c r="N66" s="35"/>
    </row>
    <row r="67" spans="1:14" outlineLevel="1" x14ac:dyDescent="0.2">
      <c r="A67" s="109"/>
      <c r="B67" s="40"/>
      <c r="C67" s="35"/>
      <c r="D67" s="110"/>
      <c r="E67" s="105">
        <f t="shared" si="8"/>
        <v>0</v>
      </c>
      <c r="F67" s="111">
        <f t="shared" si="11"/>
        <v>0</v>
      </c>
      <c r="G67" s="35">
        <f t="shared" si="12"/>
        <v>0</v>
      </c>
      <c r="H67" s="35">
        <f t="shared" si="13"/>
        <v>0</v>
      </c>
      <c r="I67" s="35">
        <f t="shared" si="9"/>
        <v>0</v>
      </c>
      <c r="J67" s="35">
        <f t="shared" si="10"/>
        <v>0</v>
      </c>
      <c r="K67" s="77">
        <f t="shared" si="14"/>
        <v>0</v>
      </c>
      <c r="L67" s="74">
        <f>IFERROR(IF('Payroll 2022'!C67='Payroll 2022'!$A$3,IF('Income Statement 2022'!$C$22&gt;0,'Income Statement 2022'!$C$22*0.1*('Payroll 2022'!F67/SUMIF($C$30:$C$68,$A$3,$F$30:$F$68)),0),0),0)</f>
        <v>0</v>
      </c>
      <c r="M67" s="77">
        <f t="shared" si="15"/>
        <v>0</v>
      </c>
      <c r="N67" s="35"/>
    </row>
    <row r="68" spans="1:14" ht="13.5" outlineLevel="1" thickBot="1" x14ac:dyDescent="0.25">
      <c r="A68" s="112"/>
      <c r="B68" s="113"/>
      <c r="C68" s="114"/>
      <c r="D68" s="115"/>
      <c r="E68" s="116">
        <f t="shared" si="8"/>
        <v>0</v>
      </c>
      <c r="F68" s="117">
        <f t="shared" si="11"/>
        <v>0</v>
      </c>
      <c r="G68" s="114">
        <f t="shared" si="12"/>
        <v>0</v>
      </c>
      <c r="H68" s="114">
        <f t="shared" si="13"/>
        <v>0</v>
      </c>
      <c r="I68" s="114">
        <f t="shared" si="9"/>
        <v>0</v>
      </c>
      <c r="J68" s="114">
        <f t="shared" si="10"/>
        <v>0</v>
      </c>
      <c r="K68" s="118">
        <f t="shared" si="14"/>
        <v>0</v>
      </c>
      <c r="L68" s="119">
        <f>IFERROR(IF('Payroll 2022'!C68='Payroll 2022'!$A$3,IF('Income Statement 2022'!$C$22&gt;0,'Income Statement 2022'!$C$22*0.1*('Payroll 2022'!F68/SUMIF($C$30:$C$68,$A$3,$F$30:$F$68)),0),0),0)</f>
        <v>0</v>
      </c>
      <c r="M68" s="118">
        <f t="shared" si="15"/>
        <v>0</v>
      </c>
      <c r="N68" s="35"/>
    </row>
    <row r="69" spans="1:14" outlineLevel="1" x14ac:dyDescent="0.2">
      <c r="A69" s="67" t="s">
        <v>146</v>
      </c>
      <c r="B69" s="77"/>
      <c r="C69" s="77"/>
      <c r="D69" s="120"/>
      <c r="E69" s="111">
        <f>IFERROR(SUM(E30:E68),0)</f>
        <v>0</v>
      </c>
      <c r="F69" s="111">
        <f t="shared" ref="F69:M69" si="16">IFERROR(SUM(F30:F68),0)</f>
        <v>0</v>
      </c>
      <c r="G69" s="111">
        <f t="shared" si="16"/>
        <v>0</v>
      </c>
      <c r="H69" s="111">
        <f t="shared" si="16"/>
        <v>0</v>
      </c>
      <c r="I69" s="111">
        <f t="shared" si="16"/>
        <v>0</v>
      </c>
      <c r="J69" s="111">
        <f t="shared" si="16"/>
        <v>0</v>
      </c>
      <c r="K69" s="111">
        <f t="shared" si="16"/>
        <v>0</v>
      </c>
      <c r="L69" s="111">
        <f t="shared" si="16"/>
        <v>0</v>
      </c>
      <c r="M69" s="111">
        <f t="shared" si="16"/>
        <v>0</v>
      </c>
      <c r="N69" s="35"/>
    </row>
    <row r="70" spans="1:14" outlineLevel="1" x14ac:dyDescent="0.2"/>
    <row r="72" spans="1:14" x14ac:dyDescent="0.2">
      <c r="A72" s="67" t="s">
        <v>144</v>
      </c>
      <c r="B72" s="36" t="s">
        <v>132</v>
      </c>
      <c r="C72" s="121">
        <v>44593</v>
      </c>
      <c r="D72" s="36" t="s">
        <v>133</v>
      </c>
      <c r="E72" s="121">
        <v>44620</v>
      </c>
      <c r="F72" s="36" t="s">
        <v>134</v>
      </c>
      <c r="G72" s="36">
        <f>NETWORKDAYS(C72,E72)</f>
        <v>20</v>
      </c>
    </row>
    <row r="73" spans="1:14" ht="25.5" outlineLevel="1" x14ac:dyDescent="0.2">
      <c r="A73" s="137" t="s">
        <v>135</v>
      </c>
      <c r="B73" s="91" t="s">
        <v>136</v>
      </c>
      <c r="C73" s="91" t="s">
        <v>117</v>
      </c>
      <c r="D73" s="91" t="s">
        <v>137</v>
      </c>
      <c r="E73" s="91" t="s">
        <v>138</v>
      </c>
      <c r="F73" s="91" t="s">
        <v>139</v>
      </c>
      <c r="G73" s="91" t="s">
        <v>5</v>
      </c>
      <c r="H73" s="91" t="s">
        <v>27</v>
      </c>
      <c r="I73" s="91" t="s">
        <v>140</v>
      </c>
      <c r="J73" s="91" t="s">
        <v>141</v>
      </c>
      <c r="K73" s="91" t="s">
        <v>129</v>
      </c>
      <c r="L73" s="91" t="s">
        <v>4</v>
      </c>
      <c r="M73" s="91" t="s">
        <v>142</v>
      </c>
    </row>
    <row r="74" spans="1:14" ht="13.5" outlineLevel="1" thickBot="1" x14ac:dyDescent="0.25">
      <c r="A74" s="138"/>
      <c r="B74" s="143"/>
      <c r="C74" s="143"/>
      <c r="D74" s="143"/>
      <c r="E74" s="143"/>
      <c r="F74" s="143"/>
      <c r="G74" s="144">
        <v>9.4E-2</v>
      </c>
      <c r="H74" s="144">
        <v>3.5999999999999997E-2</v>
      </c>
      <c r="I74" s="144">
        <v>1.6E-2</v>
      </c>
      <c r="J74" s="144">
        <v>4.4999999999999998E-2</v>
      </c>
      <c r="K74" s="145"/>
      <c r="L74" s="146" t="s">
        <v>143</v>
      </c>
      <c r="M74" s="145"/>
    </row>
    <row r="75" spans="1:14" outlineLevel="1" x14ac:dyDescent="0.2">
      <c r="A75" s="122"/>
      <c r="B75" s="123"/>
      <c r="C75" s="96"/>
      <c r="D75" s="124"/>
      <c r="E75" s="105">
        <f>IF(C75=$A$3,$C$3*NETWORKDAYS($C$72,$E$72),0)</f>
        <v>0</v>
      </c>
      <c r="F75" s="111">
        <f>IFERROR(D75*E75,0)</f>
        <v>0</v>
      </c>
      <c r="G75" s="35">
        <f>IFERROR(F75*$G$29,0)</f>
        <v>0</v>
      </c>
      <c r="H75" s="35">
        <f>IFERROR(F75*$H$29,0)</f>
        <v>0</v>
      </c>
      <c r="I75" s="35">
        <f t="shared" ref="I75:I113" si="17">IF(C75=$A$3,F75*$I$29,0)</f>
        <v>0</v>
      </c>
      <c r="J75" s="35">
        <f t="shared" ref="J75:J113" si="18">IF(C75=$A$3,F75*$J$29,0)</f>
        <v>0</v>
      </c>
      <c r="K75" s="77">
        <f>IFERROR(F75-SUM(G75:J75),0)</f>
        <v>0</v>
      </c>
      <c r="L75" s="35">
        <f>IFERROR(IF('Payroll 2022'!C75='Payroll 2022'!$A$3,IF('Income Statement 2022'!$D$22&gt;0,'Income Statement 2022'!$D$22*0.1*('Payroll 2022'!F75/SUMIF($C$75:$C$113,$A$3,$F$75:$F$113)),0),0),0)</f>
        <v>0</v>
      </c>
      <c r="M75" s="77">
        <f>IFERROR(K75+L75,0)</f>
        <v>0</v>
      </c>
      <c r="N75" s="35"/>
    </row>
    <row r="76" spans="1:14" outlineLevel="1" x14ac:dyDescent="0.2">
      <c r="A76" s="109"/>
      <c r="B76" s="127"/>
      <c r="C76" s="96"/>
      <c r="D76" s="124"/>
      <c r="E76" s="105">
        <f>IF(C76=$A$3,$C$3*NETWORKDAYS($C$72,$E$72),0)</f>
        <v>0</v>
      </c>
      <c r="F76" s="111">
        <f t="shared" ref="F76:F113" si="19">IFERROR(D76*E76,0)</f>
        <v>0</v>
      </c>
      <c r="G76" s="35">
        <f t="shared" ref="G76:G113" si="20">IFERROR(F76*$G$29,0)</f>
        <v>0</v>
      </c>
      <c r="H76" s="35">
        <f t="shared" ref="H76:H113" si="21">IFERROR(F76*$H$29,0)</f>
        <v>0</v>
      </c>
      <c r="I76" s="35">
        <f t="shared" si="17"/>
        <v>0</v>
      </c>
      <c r="J76" s="35">
        <f t="shared" si="18"/>
        <v>0</v>
      </c>
      <c r="K76" s="77">
        <f t="shared" ref="K76:K113" si="22">IFERROR(F76-SUM(G76:J76),0)</f>
        <v>0</v>
      </c>
      <c r="L76" s="35">
        <f>IFERROR(IF('Payroll 2022'!C76='Payroll 2022'!$A$3,IF('Income Statement 2022'!$D$22&gt;0,'Income Statement 2022'!$D$22*0.1*('Payroll 2022'!F76/SUMIF($C$75:$C$113,$A$3,$F$75:$F$113)),0),0),0)</f>
        <v>0</v>
      </c>
      <c r="M76" s="77">
        <f t="shared" ref="M76:M113" si="23">IFERROR(K76+L76,0)</f>
        <v>0</v>
      </c>
      <c r="N76" s="35"/>
    </row>
    <row r="77" spans="1:14" outlineLevel="1" x14ac:dyDescent="0.2">
      <c r="A77" s="122"/>
      <c r="B77" s="123"/>
      <c r="C77" s="96"/>
      <c r="D77" s="124"/>
      <c r="E77" s="105">
        <f t="shared" ref="E77:E113" si="24">IF(C77=$A$3,$C$3*NETWORKDAYS($C$72,$E$72),0)</f>
        <v>0</v>
      </c>
      <c r="F77" s="111">
        <f t="shared" si="19"/>
        <v>0</v>
      </c>
      <c r="G77" s="35">
        <f t="shared" si="20"/>
        <v>0</v>
      </c>
      <c r="H77" s="35">
        <f t="shared" si="21"/>
        <v>0</v>
      </c>
      <c r="I77" s="35">
        <f t="shared" si="17"/>
        <v>0</v>
      </c>
      <c r="J77" s="35">
        <f t="shared" si="18"/>
        <v>0</v>
      </c>
      <c r="K77" s="77">
        <f t="shared" si="22"/>
        <v>0</v>
      </c>
      <c r="L77" s="35">
        <f>IFERROR(IF('Payroll 2022'!C77='Payroll 2022'!$A$3,IF('Income Statement 2022'!$D$22&gt;0,'Income Statement 2022'!$D$22*0.1*('Payroll 2022'!F77/SUMIF($C$75:$C$113,$A$3,$F$75:$F$113)),0),0),0)</f>
        <v>0</v>
      </c>
      <c r="M77" s="77">
        <f t="shared" si="23"/>
        <v>0</v>
      </c>
      <c r="N77" s="35"/>
    </row>
    <row r="78" spans="1:14" outlineLevel="1" x14ac:dyDescent="0.2">
      <c r="A78" s="122"/>
      <c r="B78" s="123"/>
      <c r="C78" s="128"/>
      <c r="D78" s="129"/>
      <c r="E78" s="105">
        <f t="shared" si="24"/>
        <v>0</v>
      </c>
      <c r="F78" s="111">
        <f t="shared" si="19"/>
        <v>0</v>
      </c>
      <c r="G78" s="35">
        <f t="shared" si="20"/>
        <v>0</v>
      </c>
      <c r="H78" s="35">
        <f t="shared" si="21"/>
        <v>0</v>
      </c>
      <c r="I78" s="35">
        <f t="shared" si="17"/>
        <v>0</v>
      </c>
      <c r="J78" s="35">
        <f t="shared" si="18"/>
        <v>0</v>
      </c>
      <c r="K78" s="77">
        <f t="shared" si="22"/>
        <v>0</v>
      </c>
      <c r="L78" s="35">
        <f>IFERROR(IF('Payroll 2022'!C78='Payroll 2022'!$A$3,IF('Income Statement 2022'!$D$22&gt;0,'Income Statement 2022'!$D$22*0.1*('Payroll 2022'!F78/SUMIF($C$75:$C$113,$A$3,$F$75:$F$113)),0),0),0)</f>
        <v>0</v>
      </c>
      <c r="M78" s="77">
        <f t="shared" si="23"/>
        <v>0</v>
      </c>
      <c r="N78" s="35"/>
    </row>
    <row r="79" spans="1:14" outlineLevel="1" x14ac:dyDescent="0.2">
      <c r="A79" s="122"/>
      <c r="B79" s="123"/>
      <c r="C79" s="128"/>
      <c r="D79" s="129"/>
      <c r="E79" s="105">
        <f t="shared" si="24"/>
        <v>0</v>
      </c>
      <c r="F79" s="111">
        <f t="shared" si="19"/>
        <v>0</v>
      </c>
      <c r="G79" s="35">
        <f t="shared" si="20"/>
        <v>0</v>
      </c>
      <c r="H79" s="35">
        <f t="shared" si="21"/>
        <v>0</v>
      </c>
      <c r="I79" s="35">
        <f t="shared" si="17"/>
        <v>0</v>
      </c>
      <c r="J79" s="35">
        <f t="shared" si="18"/>
        <v>0</v>
      </c>
      <c r="K79" s="77">
        <f t="shared" si="22"/>
        <v>0</v>
      </c>
      <c r="L79" s="35">
        <f>IFERROR(IF('Payroll 2022'!C79='Payroll 2022'!$A$3,IF('Income Statement 2022'!$D$22&gt;0,'Income Statement 2022'!$D$22*0.1*('Payroll 2022'!F79/SUMIF($C$75:$C$113,$A$3,$F$75:$F$113)),0),0),0)</f>
        <v>0</v>
      </c>
      <c r="M79" s="77">
        <f t="shared" si="23"/>
        <v>0</v>
      </c>
      <c r="N79" s="35"/>
    </row>
    <row r="80" spans="1:14" outlineLevel="1" x14ac:dyDescent="0.2">
      <c r="A80" s="122"/>
      <c r="B80" s="123"/>
      <c r="C80" s="128"/>
      <c r="D80" s="129"/>
      <c r="E80" s="105">
        <f t="shared" si="24"/>
        <v>0</v>
      </c>
      <c r="F80" s="111">
        <f t="shared" si="19"/>
        <v>0</v>
      </c>
      <c r="G80" s="35">
        <f t="shared" si="20"/>
        <v>0</v>
      </c>
      <c r="H80" s="35">
        <f t="shared" si="21"/>
        <v>0</v>
      </c>
      <c r="I80" s="35">
        <f t="shared" si="17"/>
        <v>0</v>
      </c>
      <c r="J80" s="35">
        <f t="shared" si="18"/>
        <v>0</v>
      </c>
      <c r="K80" s="77">
        <f t="shared" si="22"/>
        <v>0</v>
      </c>
      <c r="L80" s="35">
        <f>IFERROR(IF('Payroll 2022'!C80='Payroll 2022'!$A$3,IF('Income Statement 2022'!$D$22&gt;0,'Income Statement 2022'!$D$22*0.1*('Payroll 2022'!F80/SUMIF($C$75:$C$113,$A$3,$F$75:$F$113)),0),0),0)</f>
        <v>0</v>
      </c>
      <c r="M80" s="77">
        <f t="shared" si="23"/>
        <v>0</v>
      </c>
      <c r="N80" s="35"/>
    </row>
    <row r="81" spans="1:14" outlineLevel="1" x14ac:dyDescent="0.2">
      <c r="A81" s="122"/>
      <c r="B81" s="123"/>
      <c r="C81" s="128"/>
      <c r="D81" s="129"/>
      <c r="E81" s="105">
        <f t="shared" si="24"/>
        <v>0</v>
      </c>
      <c r="F81" s="111">
        <f t="shared" si="19"/>
        <v>0</v>
      </c>
      <c r="G81" s="35">
        <f t="shared" si="20"/>
        <v>0</v>
      </c>
      <c r="H81" s="35">
        <f t="shared" si="21"/>
        <v>0</v>
      </c>
      <c r="I81" s="35">
        <f t="shared" si="17"/>
        <v>0</v>
      </c>
      <c r="J81" s="35">
        <f t="shared" si="18"/>
        <v>0</v>
      </c>
      <c r="K81" s="77">
        <f t="shared" si="22"/>
        <v>0</v>
      </c>
      <c r="L81" s="35">
        <f>IFERROR(IF('Payroll 2022'!C81='Payroll 2022'!$A$3,IF('Income Statement 2022'!$D$22&gt;0,'Income Statement 2022'!$D$22*0.1*('Payroll 2022'!F81/SUMIF($C$75:$C$113,$A$3,$F$75:$F$113)),0),0),0)</f>
        <v>0</v>
      </c>
      <c r="M81" s="77">
        <f t="shared" si="23"/>
        <v>0</v>
      </c>
      <c r="N81" s="35"/>
    </row>
    <row r="82" spans="1:14" outlineLevel="1" x14ac:dyDescent="0.2">
      <c r="A82" s="122"/>
      <c r="B82" s="123"/>
      <c r="C82" s="128"/>
      <c r="D82" s="129"/>
      <c r="E82" s="105">
        <f t="shared" si="24"/>
        <v>0</v>
      </c>
      <c r="F82" s="111">
        <f t="shared" si="19"/>
        <v>0</v>
      </c>
      <c r="G82" s="35">
        <f t="shared" si="20"/>
        <v>0</v>
      </c>
      <c r="H82" s="35">
        <f t="shared" si="21"/>
        <v>0</v>
      </c>
      <c r="I82" s="35">
        <f t="shared" si="17"/>
        <v>0</v>
      </c>
      <c r="J82" s="35">
        <f t="shared" si="18"/>
        <v>0</v>
      </c>
      <c r="K82" s="77">
        <f t="shared" si="22"/>
        <v>0</v>
      </c>
      <c r="L82" s="35">
        <f>IFERROR(IF('Payroll 2022'!C82='Payroll 2022'!$A$3,IF('Income Statement 2022'!$D$22&gt;0,'Income Statement 2022'!$D$22*0.1*('Payroll 2022'!F82/SUMIF($C$75:$C$113,$A$3,$F$75:$F$113)),0),0),0)</f>
        <v>0</v>
      </c>
      <c r="M82" s="77">
        <f t="shared" si="23"/>
        <v>0</v>
      </c>
      <c r="N82" s="35"/>
    </row>
    <row r="83" spans="1:14" outlineLevel="1" x14ac:dyDescent="0.2">
      <c r="A83" s="122"/>
      <c r="B83" s="123"/>
      <c r="C83" s="128"/>
      <c r="D83" s="129"/>
      <c r="E83" s="105">
        <f t="shared" si="24"/>
        <v>0</v>
      </c>
      <c r="F83" s="111">
        <f t="shared" si="19"/>
        <v>0</v>
      </c>
      <c r="G83" s="35">
        <f t="shared" si="20"/>
        <v>0</v>
      </c>
      <c r="H83" s="35">
        <f t="shared" si="21"/>
        <v>0</v>
      </c>
      <c r="I83" s="35">
        <f t="shared" si="17"/>
        <v>0</v>
      </c>
      <c r="J83" s="35">
        <f t="shared" si="18"/>
        <v>0</v>
      </c>
      <c r="K83" s="77">
        <f t="shared" si="22"/>
        <v>0</v>
      </c>
      <c r="L83" s="35">
        <f>IFERROR(IF('Payroll 2022'!C83='Payroll 2022'!$A$3,IF('Income Statement 2022'!$D$22&gt;0,'Income Statement 2022'!$D$22*0.1*('Payroll 2022'!F83/SUMIF($C$75:$C$113,$A$3,$F$75:$F$113)),0),0),0)</f>
        <v>0</v>
      </c>
      <c r="M83" s="77">
        <f t="shared" si="23"/>
        <v>0</v>
      </c>
      <c r="N83" s="35"/>
    </row>
    <row r="84" spans="1:14" outlineLevel="1" x14ac:dyDescent="0.2">
      <c r="A84" s="122"/>
      <c r="B84" s="123"/>
      <c r="C84" s="128"/>
      <c r="D84" s="129"/>
      <c r="E84" s="105">
        <f t="shared" si="24"/>
        <v>0</v>
      </c>
      <c r="F84" s="111">
        <f t="shared" si="19"/>
        <v>0</v>
      </c>
      <c r="G84" s="35">
        <f t="shared" si="20"/>
        <v>0</v>
      </c>
      <c r="H84" s="35">
        <f t="shared" si="21"/>
        <v>0</v>
      </c>
      <c r="I84" s="35">
        <f t="shared" si="17"/>
        <v>0</v>
      </c>
      <c r="J84" s="35">
        <f t="shared" si="18"/>
        <v>0</v>
      </c>
      <c r="K84" s="77">
        <f t="shared" si="22"/>
        <v>0</v>
      </c>
      <c r="L84" s="35">
        <f>IFERROR(IF('Payroll 2022'!C84='Payroll 2022'!$A$3,IF('Income Statement 2022'!$D$22&gt;0,'Income Statement 2022'!$D$22*0.1*('Payroll 2022'!F84/SUMIF($C$75:$C$113,$A$3,$F$75:$F$113)),0),0),0)</f>
        <v>0</v>
      </c>
      <c r="M84" s="77">
        <f t="shared" si="23"/>
        <v>0</v>
      </c>
      <c r="N84" s="35"/>
    </row>
    <row r="85" spans="1:14" outlineLevel="1" x14ac:dyDescent="0.2">
      <c r="A85" s="109"/>
      <c r="B85" s="109"/>
      <c r="D85" s="130"/>
      <c r="E85" s="105">
        <f t="shared" si="24"/>
        <v>0</v>
      </c>
      <c r="F85" s="111">
        <f t="shared" si="19"/>
        <v>0</v>
      </c>
      <c r="G85" s="35">
        <f t="shared" si="20"/>
        <v>0</v>
      </c>
      <c r="H85" s="35">
        <f t="shared" si="21"/>
        <v>0</v>
      </c>
      <c r="I85" s="35">
        <f t="shared" si="17"/>
        <v>0</v>
      </c>
      <c r="J85" s="35">
        <f t="shared" si="18"/>
        <v>0</v>
      </c>
      <c r="K85" s="77">
        <f t="shared" si="22"/>
        <v>0</v>
      </c>
      <c r="L85" s="35">
        <f>IFERROR(IF('Payroll 2022'!C85='Payroll 2022'!$A$3,IF('Income Statement 2022'!$D$22&gt;0,'Income Statement 2022'!$D$22*0.1*('Payroll 2022'!F85/SUMIF($C$75:$C$113,$A$3,$F$75:$F$113)),0),0),0)</f>
        <v>0</v>
      </c>
      <c r="M85" s="77">
        <f t="shared" si="23"/>
        <v>0</v>
      </c>
      <c r="N85" s="35"/>
    </row>
    <row r="86" spans="1:14" outlineLevel="1" x14ac:dyDescent="0.2">
      <c r="A86" s="109"/>
      <c r="B86" s="109"/>
      <c r="D86" s="130"/>
      <c r="E86" s="105">
        <f t="shared" si="24"/>
        <v>0</v>
      </c>
      <c r="F86" s="111">
        <f t="shared" si="19"/>
        <v>0</v>
      </c>
      <c r="G86" s="35">
        <f t="shared" si="20"/>
        <v>0</v>
      </c>
      <c r="H86" s="35">
        <f t="shared" si="21"/>
        <v>0</v>
      </c>
      <c r="I86" s="35">
        <f t="shared" si="17"/>
        <v>0</v>
      </c>
      <c r="J86" s="35">
        <f t="shared" si="18"/>
        <v>0</v>
      </c>
      <c r="K86" s="77">
        <f t="shared" si="22"/>
        <v>0</v>
      </c>
      <c r="L86" s="35">
        <f>IFERROR(IF('Payroll 2022'!C86='Payroll 2022'!$A$3,IF('Income Statement 2022'!$D$22&gt;0,'Income Statement 2022'!$D$22*0.1*('Payroll 2022'!F86/SUMIF($C$75:$C$113,$A$3,$F$75:$F$113)),0),0),0)</f>
        <v>0</v>
      </c>
      <c r="M86" s="77">
        <f t="shared" si="23"/>
        <v>0</v>
      </c>
      <c r="N86" s="35"/>
    </row>
    <row r="87" spans="1:14" outlineLevel="1" x14ac:dyDescent="0.2">
      <c r="A87" s="109"/>
      <c r="B87" s="109"/>
      <c r="D87" s="130"/>
      <c r="E87" s="105">
        <f t="shared" si="24"/>
        <v>0</v>
      </c>
      <c r="F87" s="111">
        <f t="shared" si="19"/>
        <v>0</v>
      </c>
      <c r="G87" s="35">
        <f t="shared" si="20"/>
        <v>0</v>
      </c>
      <c r="H87" s="35">
        <f t="shared" si="21"/>
        <v>0</v>
      </c>
      <c r="I87" s="35">
        <f t="shared" si="17"/>
        <v>0</v>
      </c>
      <c r="J87" s="35">
        <f t="shared" si="18"/>
        <v>0</v>
      </c>
      <c r="K87" s="77">
        <f t="shared" si="22"/>
        <v>0</v>
      </c>
      <c r="L87" s="35">
        <f>IFERROR(IF('Payroll 2022'!C87='Payroll 2022'!$A$3,IF('Income Statement 2022'!$D$22&gt;0,'Income Statement 2022'!$D$22*0.1*('Payroll 2022'!F87/SUMIF($C$75:$C$113,$A$3,$F$75:$F$113)),0),0),0)</f>
        <v>0</v>
      </c>
      <c r="M87" s="77">
        <f t="shared" si="23"/>
        <v>0</v>
      </c>
      <c r="N87" s="35"/>
    </row>
    <row r="88" spans="1:14" outlineLevel="1" x14ac:dyDescent="0.2">
      <c r="A88" s="109"/>
      <c r="B88" s="109"/>
      <c r="D88" s="130"/>
      <c r="E88" s="105">
        <f t="shared" si="24"/>
        <v>0</v>
      </c>
      <c r="F88" s="111">
        <f t="shared" si="19"/>
        <v>0</v>
      </c>
      <c r="G88" s="35">
        <f t="shared" si="20"/>
        <v>0</v>
      </c>
      <c r="H88" s="35">
        <f t="shared" si="21"/>
        <v>0</v>
      </c>
      <c r="I88" s="35">
        <f t="shared" si="17"/>
        <v>0</v>
      </c>
      <c r="J88" s="35">
        <f t="shared" si="18"/>
        <v>0</v>
      </c>
      <c r="K88" s="77">
        <f t="shared" si="22"/>
        <v>0</v>
      </c>
      <c r="L88" s="35">
        <f>IFERROR(IF('Payroll 2022'!C88='Payroll 2022'!$A$3,IF('Income Statement 2022'!$D$22&gt;0,'Income Statement 2022'!$D$22*0.1*('Payroll 2022'!F88/SUMIF($C$75:$C$113,$A$3,$F$75:$F$113)),0),0),0)</f>
        <v>0</v>
      </c>
      <c r="M88" s="77">
        <f t="shared" si="23"/>
        <v>0</v>
      </c>
      <c r="N88" s="35"/>
    </row>
    <row r="89" spans="1:14" outlineLevel="1" x14ac:dyDescent="0.2">
      <c r="A89" s="109"/>
      <c r="B89" s="109"/>
      <c r="D89" s="130"/>
      <c r="E89" s="105">
        <f t="shared" si="24"/>
        <v>0</v>
      </c>
      <c r="F89" s="111">
        <f t="shared" si="19"/>
        <v>0</v>
      </c>
      <c r="G89" s="35">
        <f t="shared" si="20"/>
        <v>0</v>
      </c>
      <c r="H89" s="35">
        <f t="shared" si="21"/>
        <v>0</v>
      </c>
      <c r="I89" s="35">
        <f t="shared" si="17"/>
        <v>0</v>
      </c>
      <c r="J89" s="35">
        <f t="shared" si="18"/>
        <v>0</v>
      </c>
      <c r="K89" s="77">
        <f t="shared" si="22"/>
        <v>0</v>
      </c>
      <c r="L89" s="35">
        <f>IFERROR(IF('Payroll 2022'!C89='Payroll 2022'!$A$3,IF('Income Statement 2022'!$D$22&gt;0,'Income Statement 2022'!$D$22*0.1*('Payroll 2022'!F89/SUMIF($C$75:$C$113,$A$3,$F$75:$F$113)),0),0),0)</f>
        <v>0</v>
      </c>
      <c r="M89" s="77">
        <f t="shared" si="23"/>
        <v>0</v>
      </c>
      <c r="N89" s="35"/>
    </row>
    <row r="90" spans="1:14" outlineLevel="1" x14ac:dyDescent="0.2">
      <c r="A90" s="109"/>
      <c r="B90" s="109"/>
      <c r="D90" s="130"/>
      <c r="E90" s="105">
        <f t="shared" si="24"/>
        <v>0</v>
      </c>
      <c r="F90" s="111">
        <f t="shared" si="19"/>
        <v>0</v>
      </c>
      <c r="G90" s="35">
        <f t="shared" si="20"/>
        <v>0</v>
      </c>
      <c r="H90" s="35">
        <f t="shared" si="21"/>
        <v>0</v>
      </c>
      <c r="I90" s="35">
        <f t="shared" si="17"/>
        <v>0</v>
      </c>
      <c r="J90" s="35">
        <f t="shared" si="18"/>
        <v>0</v>
      </c>
      <c r="K90" s="77">
        <f t="shared" si="22"/>
        <v>0</v>
      </c>
      <c r="L90" s="35">
        <f>IFERROR(IF('Payroll 2022'!C90='Payroll 2022'!$A$3,IF('Income Statement 2022'!$D$22&gt;0,'Income Statement 2022'!$D$22*0.1*('Payroll 2022'!F90/SUMIF($C$75:$C$113,$A$3,$F$75:$F$113)),0),0),0)</f>
        <v>0</v>
      </c>
      <c r="M90" s="77">
        <f t="shared" si="23"/>
        <v>0</v>
      </c>
      <c r="N90" s="35"/>
    </row>
    <row r="91" spans="1:14" outlineLevel="1" x14ac:dyDescent="0.2">
      <c r="A91" s="109"/>
      <c r="B91" s="109"/>
      <c r="D91" s="130"/>
      <c r="E91" s="105">
        <f t="shared" si="24"/>
        <v>0</v>
      </c>
      <c r="F91" s="111">
        <f t="shared" si="19"/>
        <v>0</v>
      </c>
      <c r="G91" s="35">
        <f t="shared" si="20"/>
        <v>0</v>
      </c>
      <c r="H91" s="35">
        <f t="shared" si="21"/>
        <v>0</v>
      </c>
      <c r="I91" s="35">
        <f t="shared" si="17"/>
        <v>0</v>
      </c>
      <c r="J91" s="35">
        <f t="shared" si="18"/>
        <v>0</v>
      </c>
      <c r="K91" s="77">
        <f t="shared" si="22"/>
        <v>0</v>
      </c>
      <c r="L91" s="35">
        <f>IFERROR(IF('Payroll 2022'!C91='Payroll 2022'!$A$3,IF('Income Statement 2022'!$D$22&gt;0,'Income Statement 2022'!$D$22*0.1*('Payroll 2022'!F91/SUMIF($C$75:$C$113,$A$3,$F$75:$F$113)),0),0),0)</f>
        <v>0</v>
      </c>
      <c r="M91" s="77">
        <f t="shared" si="23"/>
        <v>0</v>
      </c>
      <c r="N91" s="35"/>
    </row>
    <row r="92" spans="1:14" outlineLevel="1" x14ac:dyDescent="0.2">
      <c r="A92" s="109"/>
      <c r="B92" s="109"/>
      <c r="D92" s="130"/>
      <c r="E92" s="105">
        <f t="shared" si="24"/>
        <v>0</v>
      </c>
      <c r="F92" s="111">
        <f t="shared" si="19"/>
        <v>0</v>
      </c>
      <c r="G92" s="35">
        <f t="shared" si="20"/>
        <v>0</v>
      </c>
      <c r="H92" s="35">
        <f t="shared" si="21"/>
        <v>0</v>
      </c>
      <c r="I92" s="35">
        <f t="shared" si="17"/>
        <v>0</v>
      </c>
      <c r="J92" s="35">
        <f t="shared" si="18"/>
        <v>0</v>
      </c>
      <c r="K92" s="77">
        <f t="shared" si="22"/>
        <v>0</v>
      </c>
      <c r="L92" s="35">
        <f>IFERROR(IF('Payroll 2022'!C92='Payroll 2022'!$A$3,IF('Income Statement 2022'!$D$22&gt;0,'Income Statement 2022'!$D$22*0.1*('Payroll 2022'!F92/SUMIF($C$75:$C$113,$A$3,$F$75:$F$113)),0),0),0)</f>
        <v>0</v>
      </c>
      <c r="M92" s="77">
        <f t="shared" si="23"/>
        <v>0</v>
      </c>
      <c r="N92" s="35"/>
    </row>
    <row r="93" spans="1:14" outlineLevel="1" x14ac:dyDescent="0.2">
      <c r="A93" s="109"/>
      <c r="B93" s="109"/>
      <c r="D93" s="130"/>
      <c r="E93" s="105">
        <f t="shared" si="24"/>
        <v>0</v>
      </c>
      <c r="F93" s="111">
        <f t="shared" si="19"/>
        <v>0</v>
      </c>
      <c r="G93" s="35">
        <f t="shared" si="20"/>
        <v>0</v>
      </c>
      <c r="H93" s="35">
        <f t="shared" si="21"/>
        <v>0</v>
      </c>
      <c r="I93" s="35">
        <f t="shared" si="17"/>
        <v>0</v>
      </c>
      <c r="J93" s="35">
        <f t="shared" si="18"/>
        <v>0</v>
      </c>
      <c r="K93" s="77">
        <f t="shared" si="22"/>
        <v>0</v>
      </c>
      <c r="L93" s="35">
        <f>IFERROR(IF('Payroll 2022'!C93='Payroll 2022'!$A$3,IF('Income Statement 2022'!$D$22&gt;0,'Income Statement 2022'!$D$22*0.1*('Payroll 2022'!F93/SUMIF($C$75:$C$113,$A$3,$F$75:$F$113)),0),0),0)</f>
        <v>0</v>
      </c>
      <c r="M93" s="77">
        <f t="shared" si="23"/>
        <v>0</v>
      </c>
      <c r="N93" s="35"/>
    </row>
    <row r="94" spans="1:14" outlineLevel="1" x14ac:dyDescent="0.2">
      <c r="A94" s="109"/>
      <c r="B94" s="109"/>
      <c r="D94" s="130"/>
      <c r="E94" s="105">
        <f t="shared" si="24"/>
        <v>0</v>
      </c>
      <c r="F94" s="111">
        <f t="shared" si="19"/>
        <v>0</v>
      </c>
      <c r="G94" s="35">
        <f t="shared" si="20"/>
        <v>0</v>
      </c>
      <c r="H94" s="35">
        <f t="shared" si="21"/>
        <v>0</v>
      </c>
      <c r="I94" s="35">
        <f t="shared" si="17"/>
        <v>0</v>
      </c>
      <c r="J94" s="35">
        <f t="shared" si="18"/>
        <v>0</v>
      </c>
      <c r="K94" s="77">
        <f t="shared" si="22"/>
        <v>0</v>
      </c>
      <c r="L94" s="35">
        <f>IFERROR(IF('Payroll 2022'!C94='Payroll 2022'!$A$3,IF('Income Statement 2022'!$D$22&gt;0,'Income Statement 2022'!$D$22*0.1*('Payroll 2022'!F94/SUMIF($C$75:$C$113,$A$3,$F$75:$F$113)),0),0),0)</f>
        <v>0</v>
      </c>
      <c r="M94" s="77">
        <f t="shared" si="23"/>
        <v>0</v>
      </c>
      <c r="N94" s="35"/>
    </row>
    <row r="95" spans="1:14" outlineLevel="1" x14ac:dyDescent="0.2">
      <c r="A95" s="109"/>
      <c r="B95" s="109"/>
      <c r="D95" s="130"/>
      <c r="E95" s="105">
        <f t="shared" si="24"/>
        <v>0</v>
      </c>
      <c r="F95" s="111">
        <f t="shared" si="19"/>
        <v>0</v>
      </c>
      <c r="G95" s="35">
        <f t="shared" si="20"/>
        <v>0</v>
      </c>
      <c r="H95" s="35">
        <f t="shared" si="21"/>
        <v>0</v>
      </c>
      <c r="I95" s="35">
        <f t="shared" si="17"/>
        <v>0</v>
      </c>
      <c r="J95" s="35">
        <f t="shared" si="18"/>
        <v>0</v>
      </c>
      <c r="K95" s="77">
        <f t="shared" si="22"/>
        <v>0</v>
      </c>
      <c r="L95" s="35">
        <f>IFERROR(IF('Payroll 2022'!C95='Payroll 2022'!$A$3,IF('Income Statement 2022'!$D$22&gt;0,'Income Statement 2022'!$D$22*0.1*('Payroll 2022'!F95/SUMIF($C$75:$C$113,$A$3,$F$75:$F$113)),0),0),0)</f>
        <v>0</v>
      </c>
      <c r="M95" s="77">
        <f t="shared" si="23"/>
        <v>0</v>
      </c>
      <c r="N95" s="35"/>
    </row>
    <row r="96" spans="1:14" outlineLevel="1" x14ac:dyDescent="0.2">
      <c r="A96" s="109"/>
      <c r="B96" s="109"/>
      <c r="D96" s="130"/>
      <c r="E96" s="105">
        <f t="shared" si="24"/>
        <v>0</v>
      </c>
      <c r="F96" s="111">
        <f t="shared" si="19"/>
        <v>0</v>
      </c>
      <c r="G96" s="35">
        <f t="shared" si="20"/>
        <v>0</v>
      </c>
      <c r="H96" s="35">
        <f t="shared" si="21"/>
        <v>0</v>
      </c>
      <c r="I96" s="35">
        <f t="shared" si="17"/>
        <v>0</v>
      </c>
      <c r="J96" s="35">
        <f t="shared" si="18"/>
        <v>0</v>
      </c>
      <c r="K96" s="77">
        <f t="shared" si="22"/>
        <v>0</v>
      </c>
      <c r="L96" s="35">
        <f>IFERROR(IF('Payroll 2022'!C96='Payroll 2022'!$A$3,IF('Income Statement 2022'!$D$22&gt;0,'Income Statement 2022'!$D$22*0.1*('Payroll 2022'!F96/SUMIF($C$75:$C$113,$A$3,$F$75:$F$113)),0),0),0)</f>
        <v>0</v>
      </c>
      <c r="M96" s="77">
        <f t="shared" si="23"/>
        <v>0</v>
      </c>
      <c r="N96" s="35"/>
    </row>
    <row r="97" spans="1:14" outlineLevel="1" x14ac:dyDescent="0.2">
      <c r="A97" s="109"/>
      <c r="B97" s="109"/>
      <c r="D97" s="130"/>
      <c r="E97" s="105">
        <f t="shared" si="24"/>
        <v>0</v>
      </c>
      <c r="F97" s="111">
        <f t="shared" si="19"/>
        <v>0</v>
      </c>
      <c r="G97" s="35">
        <f t="shared" si="20"/>
        <v>0</v>
      </c>
      <c r="H97" s="35">
        <f t="shared" si="21"/>
        <v>0</v>
      </c>
      <c r="I97" s="35">
        <f t="shared" si="17"/>
        <v>0</v>
      </c>
      <c r="J97" s="35">
        <f t="shared" si="18"/>
        <v>0</v>
      </c>
      <c r="K97" s="77">
        <f t="shared" si="22"/>
        <v>0</v>
      </c>
      <c r="L97" s="35">
        <f>IFERROR(IF('Payroll 2022'!C97='Payroll 2022'!$A$3,IF('Income Statement 2022'!$D$22&gt;0,'Income Statement 2022'!$D$22*0.1*('Payroll 2022'!F97/SUMIF($C$75:$C$113,$A$3,$F$75:$F$113)),0),0),0)</f>
        <v>0</v>
      </c>
      <c r="M97" s="77">
        <f t="shared" si="23"/>
        <v>0</v>
      </c>
      <c r="N97" s="35"/>
    </row>
    <row r="98" spans="1:14" outlineLevel="1" x14ac:dyDescent="0.2">
      <c r="A98" s="109"/>
      <c r="B98" s="109"/>
      <c r="D98" s="130"/>
      <c r="E98" s="105">
        <f t="shared" si="24"/>
        <v>0</v>
      </c>
      <c r="F98" s="111">
        <f t="shared" si="19"/>
        <v>0</v>
      </c>
      <c r="G98" s="35">
        <f t="shared" si="20"/>
        <v>0</v>
      </c>
      <c r="H98" s="35">
        <f t="shared" si="21"/>
        <v>0</v>
      </c>
      <c r="I98" s="35">
        <f t="shared" si="17"/>
        <v>0</v>
      </c>
      <c r="J98" s="35">
        <f t="shared" si="18"/>
        <v>0</v>
      </c>
      <c r="K98" s="77">
        <f t="shared" si="22"/>
        <v>0</v>
      </c>
      <c r="L98" s="35">
        <f>IFERROR(IF('Payroll 2022'!C98='Payroll 2022'!$A$3,IF('Income Statement 2022'!$D$22&gt;0,'Income Statement 2022'!$D$22*0.1*('Payroll 2022'!F98/SUMIF($C$75:$C$113,$A$3,$F$75:$F$113)),0),0),0)</f>
        <v>0</v>
      </c>
      <c r="M98" s="77">
        <f t="shared" si="23"/>
        <v>0</v>
      </c>
      <c r="N98" s="35"/>
    </row>
    <row r="99" spans="1:14" outlineLevel="1" x14ac:dyDescent="0.2">
      <c r="A99" s="109"/>
      <c r="B99" s="109"/>
      <c r="D99" s="130"/>
      <c r="E99" s="105">
        <f t="shared" si="24"/>
        <v>0</v>
      </c>
      <c r="F99" s="111">
        <f t="shared" si="19"/>
        <v>0</v>
      </c>
      <c r="G99" s="35">
        <f t="shared" si="20"/>
        <v>0</v>
      </c>
      <c r="H99" s="35">
        <f t="shared" si="21"/>
        <v>0</v>
      </c>
      <c r="I99" s="35">
        <f t="shared" si="17"/>
        <v>0</v>
      </c>
      <c r="J99" s="35">
        <f t="shared" si="18"/>
        <v>0</v>
      </c>
      <c r="K99" s="77">
        <f t="shared" si="22"/>
        <v>0</v>
      </c>
      <c r="L99" s="35">
        <f>IFERROR(IF('Payroll 2022'!C99='Payroll 2022'!$A$3,IF('Income Statement 2022'!$D$22&gt;0,'Income Statement 2022'!$D$22*0.1*('Payroll 2022'!F99/SUMIF($C$75:$C$113,$A$3,$F$75:$F$113)),0),0),0)</f>
        <v>0</v>
      </c>
      <c r="M99" s="77">
        <f t="shared" si="23"/>
        <v>0</v>
      </c>
      <c r="N99" s="35"/>
    </row>
    <row r="100" spans="1:14" outlineLevel="1" x14ac:dyDescent="0.2">
      <c r="A100" s="109"/>
      <c r="B100" s="109"/>
      <c r="D100" s="130"/>
      <c r="E100" s="105">
        <f t="shared" si="24"/>
        <v>0</v>
      </c>
      <c r="F100" s="111">
        <f t="shared" si="19"/>
        <v>0</v>
      </c>
      <c r="G100" s="35">
        <f t="shared" si="20"/>
        <v>0</v>
      </c>
      <c r="H100" s="35">
        <f t="shared" si="21"/>
        <v>0</v>
      </c>
      <c r="I100" s="35">
        <f t="shared" si="17"/>
        <v>0</v>
      </c>
      <c r="J100" s="35">
        <f t="shared" si="18"/>
        <v>0</v>
      </c>
      <c r="K100" s="77">
        <f t="shared" si="22"/>
        <v>0</v>
      </c>
      <c r="L100" s="35">
        <f>IFERROR(IF('Payroll 2022'!C100='Payroll 2022'!$A$3,IF('Income Statement 2022'!$D$22&gt;0,'Income Statement 2022'!$D$22*0.1*('Payroll 2022'!F100/SUMIF($C$75:$C$113,$A$3,$F$75:$F$113)),0),0),0)</f>
        <v>0</v>
      </c>
      <c r="M100" s="77">
        <f t="shared" si="23"/>
        <v>0</v>
      </c>
      <c r="N100" s="35"/>
    </row>
    <row r="101" spans="1:14" outlineLevel="1" x14ac:dyDescent="0.2">
      <c r="A101" s="109"/>
      <c r="B101" s="109"/>
      <c r="D101" s="130"/>
      <c r="E101" s="105">
        <f t="shared" si="24"/>
        <v>0</v>
      </c>
      <c r="F101" s="111">
        <f t="shared" si="19"/>
        <v>0</v>
      </c>
      <c r="G101" s="35">
        <f t="shared" si="20"/>
        <v>0</v>
      </c>
      <c r="H101" s="35">
        <f t="shared" si="21"/>
        <v>0</v>
      </c>
      <c r="I101" s="35">
        <f t="shared" si="17"/>
        <v>0</v>
      </c>
      <c r="J101" s="35">
        <f t="shared" si="18"/>
        <v>0</v>
      </c>
      <c r="K101" s="77">
        <f t="shared" si="22"/>
        <v>0</v>
      </c>
      <c r="L101" s="35">
        <f>IFERROR(IF('Payroll 2022'!C101='Payroll 2022'!$A$3,IF('Income Statement 2022'!$D$22&gt;0,'Income Statement 2022'!$D$22*0.1*('Payroll 2022'!F101/SUMIF($C$75:$C$113,$A$3,$F$75:$F$113)),0),0),0)</f>
        <v>0</v>
      </c>
      <c r="M101" s="77">
        <f t="shared" si="23"/>
        <v>0</v>
      </c>
      <c r="N101" s="35"/>
    </row>
    <row r="102" spans="1:14" outlineLevel="1" x14ac:dyDescent="0.2">
      <c r="A102" s="109"/>
      <c r="B102" s="109"/>
      <c r="D102" s="130"/>
      <c r="E102" s="105">
        <f t="shared" si="24"/>
        <v>0</v>
      </c>
      <c r="F102" s="111">
        <f t="shared" si="19"/>
        <v>0</v>
      </c>
      <c r="G102" s="35">
        <f t="shared" si="20"/>
        <v>0</v>
      </c>
      <c r="H102" s="35">
        <f t="shared" si="21"/>
        <v>0</v>
      </c>
      <c r="I102" s="35">
        <f t="shared" si="17"/>
        <v>0</v>
      </c>
      <c r="J102" s="35">
        <f t="shared" si="18"/>
        <v>0</v>
      </c>
      <c r="K102" s="77">
        <f t="shared" si="22"/>
        <v>0</v>
      </c>
      <c r="L102" s="35">
        <f>IFERROR(IF('Payroll 2022'!C102='Payroll 2022'!$A$3,IF('Income Statement 2022'!$D$22&gt;0,'Income Statement 2022'!$D$22*0.1*('Payroll 2022'!F102/SUMIF($C$75:$C$113,$A$3,$F$75:$F$113)),0),0),0)</f>
        <v>0</v>
      </c>
      <c r="M102" s="77">
        <f t="shared" si="23"/>
        <v>0</v>
      </c>
      <c r="N102" s="35"/>
    </row>
    <row r="103" spans="1:14" outlineLevel="1" x14ac:dyDescent="0.2">
      <c r="A103" s="109"/>
      <c r="B103" s="109"/>
      <c r="D103" s="130"/>
      <c r="E103" s="105">
        <f t="shared" si="24"/>
        <v>0</v>
      </c>
      <c r="F103" s="111">
        <f t="shared" si="19"/>
        <v>0</v>
      </c>
      <c r="G103" s="35">
        <f t="shared" si="20"/>
        <v>0</v>
      </c>
      <c r="H103" s="35">
        <f t="shared" si="21"/>
        <v>0</v>
      </c>
      <c r="I103" s="35">
        <f t="shared" si="17"/>
        <v>0</v>
      </c>
      <c r="J103" s="35">
        <f t="shared" si="18"/>
        <v>0</v>
      </c>
      <c r="K103" s="77">
        <f t="shared" si="22"/>
        <v>0</v>
      </c>
      <c r="L103" s="35">
        <f>IFERROR(IF('Payroll 2022'!C103='Payroll 2022'!$A$3,IF('Income Statement 2022'!$D$22&gt;0,'Income Statement 2022'!$D$22*0.1*('Payroll 2022'!F103/SUMIF($C$75:$C$113,$A$3,$F$75:$F$113)),0),0),0)</f>
        <v>0</v>
      </c>
      <c r="M103" s="77">
        <f t="shared" si="23"/>
        <v>0</v>
      </c>
      <c r="N103" s="35"/>
    </row>
    <row r="104" spans="1:14" outlineLevel="1" x14ac:dyDescent="0.2">
      <c r="A104" s="109"/>
      <c r="B104" s="109"/>
      <c r="D104" s="130"/>
      <c r="E104" s="105">
        <f t="shared" si="24"/>
        <v>0</v>
      </c>
      <c r="F104" s="111">
        <f t="shared" si="19"/>
        <v>0</v>
      </c>
      <c r="G104" s="35">
        <f t="shared" si="20"/>
        <v>0</v>
      </c>
      <c r="H104" s="35">
        <f t="shared" si="21"/>
        <v>0</v>
      </c>
      <c r="I104" s="35">
        <f t="shared" si="17"/>
        <v>0</v>
      </c>
      <c r="J104" s="35">
        <f t="shared" si="18"/>
        <v>0</v>
      </c>
      <c r="K104" s="77">
        <f t="shared" si="22"/>
        <v>0</v>
      </c>
      <c r="L104" s="35">
        <f>IFERROR(IF('Payroll 2022'!C104='Payroll 2022'!$A$3,IF('Income Statement 2022'!$D$22&gt;0,'Income Statement 2022'!$D$22*0.1*('Payroll 2022'!F104/SUMIF($C$75:$C$113,$A$3,$F$75:$F$113)),0),0),0)</f>
        <v>0</v>
      </c>
      <c r="M104" s="77">
        <f t="shared" si="23"/>
        <v>0</v>
      </c>
      <c r="N104" s="35"/>
    </row>
    <row r="105" spans="1:14" outlineLevel="1" x14ac:dyDescent="0.2">
      <c r="A105" s="109"/>
      <c r="B105" s="109"/>
      <c r="D105" s="130"/>
      <c r="E105" s="105">
        <f t="shared" si="24"/>
        <v>0</v>
      </c>
      <c r="F105" s="111">
        <f t="shared" si="19"/>
        <v>0</v>
      </c>
      <c r="G105" s="35">
        <f t="shared" si="20"/>
        <v>0</v>
      </c>
      <c r="H105" s="35">
        <f t="shared" si="21"/>
        <v>0</v>
      </c>
      <c r="I105" s="35">
        <f t="shared" si="17"/>
        <v>0</v>
      </c>
      <c r="J105" s="35">
        <f t="shared" si="18"/>
        <v>0</v>
      </c>
      <c r="K105" s="77">
        <f t="shared" si="22"/>
        <v>0</v>
      </c>
      <c r="L105" s="35">
        <f>IFERROR(IF('Payroll 2022'!C105='Payroll 2022'!$A$3,IF('Income Statement 2022'!$D$22&gt;0,'Income Statement 2022'!$D$22*0.1*('Payroll 2022'!F105/SUMIF($C$75:$C$113,$A$3,$F$75:$F$113)),0),0),0)</f>
        <v>0</v>
      </c>
      <c r="M105" s="77">
        <f t="shared" si="23"/>
        <v>0</v>
      </c>
      <c r="N105" s="35"/>
    </row>
    <row r="106" spans="1:14" outlineLevel="1" x14ac:dyDescent="0.2">
      <c r="A106" s="109"/>
      <c r="B106" s="109"/>
      <c r="D106" s="130"/>
      <c r="E106" s="105">
        <f t="shared" si="24"/>
        <v>0</v>
      </c>
      <c r="F106" s="111">
        <f t="shared" si="19"/>
        <v>0</v>
      </c>
      <c r="G106" s="35">
        <f t="shared" si="20"/>
        <v>0</v>
      </c>
      <c r="H106" s="35">
        <f t="shared" si="21"/>
        <v>0</v>
      </c>
      <c r="I106" s="35">
        <f t="shared" si="17"/>
        <v>0</v>
      </c>
      <c r="J106" s="35">
        <f t="shared" si="18"/>
        <v>0</v>
      </c>
      <c r="K106" s="77">
        <f t="shared" si="22"/>
        <v>0</v>
      </c>
      <c r="L106" s="35">
        <f>IFERROR(IF('Payroll 2022'!C106='Payroll 2022'!$A$3,IF('Income Statement 2022'!$D$22&gt;0,'Income Statement 2022'!$D$22*0.1*('Payroll 2022'!F106/SUMIF($C$75:$C$113,$A$3,$F$75:$F$113)),0),0),0)</f>
        <v>0</v>
      </c>
      <c r="M106" s="77">
        <f t="shared" si="23"/>
        <v>0</v>
      </c>
      <c r="N106" s="35"/>
    </row>
    <row r="107" spans="1:14" outlineLevel="1" x14ac:dyDescent="0.2">
      <c r="A107" s="109"/>
      <c r="B107" s="109"/>
      <c r="D107" s="130"/>
      <c r="E107" s="105">
        <f t="shared" si="24"/>
        <v>0</v>
      </c>
      <c r="F107" s="111">
        <f t="shared" si="19"/>
        <v>0</v>
      </c>
      <c r="G107" s="35">
        <f t="shared" si="20"/>
        <v>0</v>
      </c>
      <c r="H107" s="35">
        <f t="shared" si="21"/>
        <v>0</v>
      </c>
      <c r="I107" s="35">
        <f t="shared" si="17"/>
        <v>0</v>
      </c>
      <c r="J107" s="35">
        <f t="shared" si="18"/>
        <v>0</v>
      </c>
      <c r="K107" s="77">
        <f t="shared" si="22"/>
        <v>0</v>
      </c>
      <c r="L107" s="35">
        <f>IFERROR(IF('Payroll 2022'!C107='Payroll 2022'!$A$3,IF('Income Statement 2022'!$D$22&gt;0,'Income Statement 2022'!$D$22*0.1*('Payroll 2022'!F107/SUMIF($C$75:$C$113,$A$3,$F$75:$F$113)),0),0),0)</f>
        <v>0</v>
      </c>
      <c r="M107" s="77">
        <f t="shared" si="23"/>
        <v>0</v>
      </c>
      <c r="N107" s="35"/>
    </row>
    <row r="108" spans="1:14" outlineLevel="1" x14ac:dyDescent="0.2">
      <c r="A108" s="109"/>
      <c r="B108" s="109"/>
      <c r="D108" s="130"/>
      <c r="E108" s="105">
        <f t="shared" si="24"/>
        <v>0</v>
      </c>
      <c r="F108" s="111">
        <f t="shared" si="19"/>
        <v>0</v>
      </c>
      <c r="G108" s="35">
        <f t="shared" si="20"/>
        <v>0</v>
      </c>
      <c r="H108" s="35">
        <f t="shared" si="21"/>
        <v>0</v>
      </c>
      <c r="I108" s="35">
        <f t="shared" si="17"/>
        <v>0</v>
      </c>
      <c r="J108" s="35">
        <f t="shared" si="18"/>
        <v>0</v>
      </c>
      <c r="K108" s="77">
        <f t="shared" si="22"/>
        <v>0</v>
      </c>
      <c r="L108" s="35">
        <f>IFERROR(IF('Payroll 2022'!C108='Payroll 2022'!$A$3,IF('Income Statement 2022'!$D$22&gt;0,'Income Statement 2022'!$D$22*0.1*('Payroll 2022'!F108/SUMIF($C$75:$C$113,$A$3,$F$75:$F$113)),0),0),0)</f>
        <v>0</v>
      </c>
      <c r="M108" s="77">
        <f t="shared" si="23"/>
        <v>0</v>
      </c>
      <c r="N108" s="35"/>
    </row>
    <row r="109" spans="1:14" outlineLevel="1" x14ac:dyDescent="0.2">
      <c r="A109" s="109"/>
      <c r="B109" s="109"/>
      <c r="D109" s="130"/>
      <c r="E109" s="105">
        <f t="shared" si="24"/>
        <v>0</v>
      </c>
      <c r="F109" s="111">
        <f t="shared" si="19"/>
        <v>0</v>
      </c>
      <c r="G109" s="35">
        <f t="shared" si="20"/>
        <v>0</v>
      </c>
      <c r="H109" s="35">
        <f t="shared" si="21"/>
        <v>0</v>
      </c>
      <c r="I109" s="35">
        <f t="shared" si="17"/>
        <v>0</v>
      </c>
      <c r="J109" s="35">
        <f t="shared" si="18"/>
        <v>0</v>
      </c>
      <c r="K109" s="77">
        <f t="shared" si="22"/>
        <v>0</v>
      </c>
      <c r="L109" s="35">
        <f>IFERROR(IF('Payroll 2022'!C109='Payroll 2022'!$A$3,IF('Income Statement 2022'!$D$22&gt;0,'Income Statement 2022'!$D$22*0.1*('Payroll 2022'!F109/SUMIF($C$75:$C$113,$A$3,$F$75:$F$113)),0),0),0)</f>
        <v>0</v>
      </c>
      <c r="M109" s="77">
        <f t="shared" si="23"/>
        <v>0</v>
      </c>
      <c r="N109" s="35"/>
    </row>
    <row r="110" spans="1:14" outlineLevel="1" x14ac:dyDescent="0.2">
      <c r="A110" s="109"/>
      <c r="B110" s="109"/>
      <c r="D110" s="130"/>
      <c r="E110" s="105">
        <f t="shared" si="24"/>
        <v>0</v>
      </c>
      <c r="F110" s="111">
        <f t="shared" si="19"/>
        <v>0</v>
      </c>
      <c r="G110" s="35">
        <f t="shared" si="20"/>
        <v>0</v>
      </c>
      <c r="H110" s="35">
        <f t="shared" si="21"/>
        <v>0</v>
      </c>
      <c r="I110" s="35">
        <f t="shared" si="17"/>
        <v>0</v>
      </c>
      <c r="J110" s="35">
        <f t="shared" si="18"/>
        <v>0</v>
      </c>
      <c r="K110" s="77">
        <f t="shared" si="22"/>
        <v>0</v>
      </c>
      <c r="L110" s="35">
        <f>IFERROR(IF('Payroll 2022'!C110='Payroll 2022'!$A$3,IF('Income Statement 2022'!$D$22&gt;0,'Income Statement 2022'!$D$22*0.1*('Payroll 2022'!F110/SUMIF($C$75:$C$113,$A$3,$F$75:$F$113)),0),0),0)</f>
        <v>0</v>
      </c>
      <c r="M110" s="77">
        <f t="shared" si="23"/>
        <v>0</v>
      </c>
      <c r="N110" s="35"/>
    </row>
    <row r="111" spans="1:14" outlineLevel="1" x14ac:dyDescent="0.2">
      <c r="A111" s="109"/>
      <c r="B111" s="109"/>
      <c r="D111" s="130"/>
      <c r="E111" s="105">
        <f t="shared" si="24"/>
        <v>0</v>
      </c>
      <c r="F111" s="111">
        <f t="shared" si="19"/>
        <v>0</v>
      </c>
      <c r="G111" s="35">
        <f t="shared" si="20"/>
        <v>0</v>
      </c>
      <c r="H111" s="35">
        <f t="shared" si="21"/>
        <v>0</v>
      </c>
      <c r="I111" s="35">
        <f t="shared" si="17"/>
        <v>0</v>
      </c>
      <c r="J111" s="35">
        <f t="shared" si="18"/>
        <v>0</v>
      </c>
      <c r="K111" s="77">
        <f t="shared" si="22"/>
        <v>0</v>
      </c>
      <c r="L111" s="35">
        <f>IFERROR(IF('Payroll 2022'!C111='Payroll 2022'!$A$3,IF('Income Statement 2022'!$D$22&gt;0,'Income Statement 2022'!$D$22*0.1*('Payroll 2022'!F111/SUMIF($C$75:$C$113,$A$3,$F$75:$F$113)),0),0),0)</f>
        <v>0</v>
      </c>
      <c r="M111" s="77">
        <f t="shared" si="23"/>
        <v>0</v>
      </c>
      <c r="N111" s="35"/>
    </row>
    <row r="112" spans="1:14" outlineLevel="1" x14ac:dyDescent="0.2">
      <c r="A112" s="109"/>
      <c r="B112" s="109"/>
      <c r="D112" s="130"/>
      <c r="E112" s="105">
        <f t="shared" si="24"/>
        <v>0</v>
      </c>
      <c r="F112" s="111">
        <f t="shared" si="19"/>
        <v>0</v>
      </c>
      <c r="G112" s="35">
        <f t="shared" si="20"/>
        <v>0</v>
      </c>
      <c r="H112" s="35">
        <f t="shared" si="21"/>
        <v>0</v>
      </c>
      <c r="I112" s="35">
        <f t="shared" si="17"/>
        <v>0</v>
      </c>
      <c r="J112" s="35">
        <f t="shared" si="18"/>
        <v>0</v>
      </c>
      <c r="K112" s="77">
        <f t="shared" si="22"/>
        <v>0</v>
      </c>
      <c r="L112" s="35">
        <f>IFERROR(IF('Payroll 2022'!C112='Payroll 2022'!$A$3,IF('Income Statement 2022'!$D$22&gt;0,'Income Statement 2022'!$D$22*0.1*('Payroll 2022'!F112/SUMIF($C$75:$C$113,$A$3,$F$75:$F$113)),0),0),0)</f>
        <v>0</v>
      </c>
      <c r="M112" s="77">
        <f t="shared" si="23"/>
        <v>0</v>
      </c>
      <c r="N112" s="35"/>
    </row>
    <row r="113" spans="1:14" ht="13.5" outlineLevel="1" thickBot="1" x14ac:dyDescent="0.25">
      <c r="A113" s="112"/>
      <c r="B113" s="112"/>
      <c r="C113" s="131"/>
      <c r="D113" s="132"/>
      <c r="E113" s="105">
        <f t="shared" si="24"/>
        <v>0</v>
      </c>
      <c r="F113" s="117">
        <f t="shared" si="19"/>
        <v>0</v>
      </c>
      <c r="G113" s="114">
        <f t="shared" si="20"/>
        <v>0</v>
      </c>
      <c r="H113" s="114">
        <f t="shared" si="21"/>
        <v>0</v>
      </c>
      <c r="I113" s="114">
        <f t="shared" si="17"/>
        <v>0</v>
      </c>
      <c r="J113" s="114">
        <f t="shared" si="18"/>
        <v>0</v>
      </c>
      <c r="K113" s="118">
        <f t="shared" si="22"/>
        <v>0</v>
      </c>
      <c r="L113" s="114">
        <f>IFERROR(IF('Payroll 2022'!C113='Payroll 2022'!$A$3,IF('Income Statement 2022'!$D$22&gt;0,'Income Statement 2022'!$D$22*0.1*('Payroll 2022'!F113/SUMIF($C$75:$C$113,$A$3,$F$75:$F$113)),0),0),0)</f>
        <v>0</v>
      </c>
      <c r="M113" s="118">
        <f t="shared" si="23"/>
        <v>0</v>
      </c>
      <c r="N113" s="35"/>
    </row>
    <row r="114" spans="1:14" outlineLevel="1" x14ac:dyDescent="0.2">
      <c r="A114" s="67" t="s">
        <v>146</v>
      </c>
      <c r="B114" s="67"/>
      <c r="C114" s="67"/>
      <c r="D114" s="67"/>
      <c r="E114" s="147">
        <f>IFERROR(SUM(E75:E113),0)</f>
        <v>0</v>
      </c>
      <c r="F114" s="111">
        <f t="shared" ref="F114:M114" si="25">IFERROR(SUM(F75:F113),0)</f>
        <v>0</v>
      </c>
      <c r="G114" s="111">
        <f t="shared" si="25"/>
        <v>0</v>
      </c>
      <c r="H114" s="111">
        <f t="shared" si="25"/>
        <v>0</v>
      </c>
      <c r="I114" s="111">
        <f t="shared" si="25"/>
        <v>0</v>
      </c>
      <c r="J114" s="111">
        <f t="shared" si="25"/>
        <v>0</v>
      </c>
      <c r="K114" s="111">
        <f t="shared" si="25"/>
        <v>0</v>
      </c>
      <c r="L114" s="111">
        <f t="shared" si="25"/>
        <v>0</v>
      </c>
      <c r="M114" s="111">
        <f t="shared" si="25"/>
        <v>0</v>
      </c>
      <c r="N114" s="35"/>
    </row>
    <row r="115" spans="1:14" outlineLevel="1" x14ac:dyDescent="0.2">
      <c r="E115" s="35"/>
      <c r="F115" s="35"/>
      <c r="G115" s="35"/>
      <c r="H115" s="35"/>
      <c r="I115" s="35"/>
      <c r="J115" s="35"/>
      <c r="K115" s="35"/>
      <c r="L115" s="35"/>
      <c r="M115" s="35"/>
      <c r="N115" s="35"/>
    </row>
    <row r="116" spans="1:14" x14ac:dyDescent="0.2">
      <c r="E116" s="35"/>
      <c r="F116" s="35"/>
      <c r="G116" s="35"/>
      <c r="H116" s="35"/>
      <c r="I116" s="35"/>
      <c r="J116" s="35"/>
      <c r="K116" s="35"/>
      <c r="L116" s="35"/>
      <c r="M116" s="35"/>
      <c r="N116" s="35"/>
    </row>
    <row r="117" spans="1:14" x14ac:dyDescent="0.2">
      <c r="A117" s="67" t="s">
        <v>145</v>
      </c>
      <c r="B117" s="36" t="s">
        <v>132</v>
      </c>
      <c r="C117" s="121">
        <v>44621</v>
      </c>
      <c r="D117" s="36" t="s">
        <v>133</v>
      </c>
      <c r="E117" s="108">
        <v>44651</v>
      </c>
      <c r="F117" s="35" t="s">
        <v>134</v>
      </c>
      <c r="G117" s="35">
        <f>NETWORKDAYS(C117,E117)</f>
        <v>23</v>
      </c>
      <c r="H117" s="35"/>
      <c r="I117" s="35"/>
      <c r="J117" s="35"/>
      <c r="K117" s="35"/>
      <c r="L117" s="35"/>
      <c r="M117" s="35"/>
      <c r="N117" s="35"/>
    </row>
    <row r="118" spans="1:14" ht="25.5" outlineLevel="1" x14ac:dyDescent="0.2">
      <c r="A118" s="137" t="s">
        <v>135</v>
      </c>
      <c r="B118" s="91" t="s">
        <v>136</v>
      </c>
      <c r="C118" s="91" t="s">
        <v>117</v>
      </c>
      <c r="D118" s="91" t="s">
        <v>137</v>
      </c>
      <c r="E118" s="104" t="s">
        <v>138</v>
      </c>
      <c r="F118" s="104" t="s">
        <v>139</v>
      </c>
      <c r="G118" s="104" t="s">
        <v>5</v>
      </c>
      <c r="H118" s="104" t="s">
        <v>27</v>
      </c>
      <c r="I118" s="104" t="s">
        <v>140</v>
      </c>
      <c r="J118" s="104" t="s">
        <v>141</v>
      </c>
      <c r="K118" s="104" t="s">
        <v>129</v>
      </c>
      <c r="L118" s="104" t="s">
        <v>4</v>
      </c>
      <c r="M118" s="104" t="s">
        <v>142</v>
      </c>
      <c r="N118" s="35"/>
    </row>
    <row r="119" spans="1:14" ht="13.5" outlineLevel="1" thickBot="1" x14ac:dyDescent="0.25">
      <c r="A119" s="138"/>
      <c r="B119" s="143"/>
      <c r="C119" s="143"/>
      <c r="D119" s="143"/>
      <c r="E119" s="139"/>
      <c r="F119" s="139"/>
      <c r="G119" s="140">
        <v>9.4E-2</v>
      </c>
      <c r="H119" s="140">
        <v>3.5999999999999997E-2</v>
      </c>
      <c r="I119" s="140">
        <v>1.6E-2</v>
      </c>
      <c r="J119" s="140">
        <v>4.4999999999999998E-2</v>
      </c>
      <c r="K119" s="141"/>
      <c r="L119" s="142" t="s">
        <v>143</v>
      </c>
      <c r="M119" s="141"/>
      <c r="N119" s="35"/>
    </row>
    <row r="120" spans="1:14" outlineLevel="1" x14ac:dyDescent="0.2">
      <c r="A120" s="109"/>
      <c r="B120" s="127"/>
      <c r="C120" s="96"/>
      <c r="D120" s="124"/>
      <c r="E120" s="105">
        <f>IF(C120=$A$3,$C$3*NETWORKDAYS($C$117,$E$117),0)</f>
        <v>0</v>
      </c>
      <c r="F120" s="111">
        <f>IFERROR(D120*E120,0)</f>
        <v>0</v>
      </c>
      <c r="G120" s="35">
        <f>IFERROR(F120*$G$29,0)</f>
        <v>0</v>
      </c>
      <c r="H120" s="35">
        <f>IFERROR(F120*$H$29,0)</f>
        <v>0</v>
      </c>
      <c r="I120" s="35">
        <f t="shared" ref="I120:I158" si="26">IF(C120=$A$3,F120*$I$29,0)</f>
        <v>0</v>
      </c>
      <c r="J120" s="35">
        <f t="shared" ref="J120:J158" si="27">IF(C120=$A$3,F120*$J$29,0)</f>
        <v>0</v>
      </c>
      <c r="K120" s="35">
        <f>IFERROR(F120-SUM(G120:J120),0)</f>
        <v>0</v>
      </c>
      <c r="L120" s="35">
        <f>IFERROR(IF('Payroll 2022'!C120='Payroll 2022'!$A$3,IF('Income Statement 2022'!$E$22&gt;0,'Income Statement 2022'!$E$22*0.1*('Payroll 2022'!F120/SUMIF($C$120:$C$158,$A$3,$F$120:$F$158)),0),0),0)</f>
        <v>0</v>
      </c>
      <c r="M120" s="35">
        <f>IFERROR(K120+L120,0)</f>
        <v>0</v>
      </c>
      <c r="N120" s="35"/>
    </row>
    <row r="121" spans="1:14" outlineLevel="1" x14ac:dyDescent="0.2">
      <c r="A121" s="122"/>
      <c r="B121" s="123"/>
      <c r="C121" s="128"/>
      <c r="D121" s="129"/>
      <c r="E121" s="105">
        <f t="shared" ref="E121:E158" si="28">IF(C121=$A$3,$C$3*NETWORKDAYS($C$117,$E$117),0)</f>
        <v>0</v>
      </c>
      <c r="F121" s="111">
        <f t="shared" ref="F121:F158" si="29">IFERROR(D121*E121,0)</f>
        <v>0</v>
      </c>
      <c r="G121" s="35">
        <f t="shared" ref="G121:G158" si="30">IFERROR(F121*$G$29,0)</f>
        <v>0</v>
      </c>
      <c r="H121" s="35">
        <f t="shared" ref="H121:H158" si="31">IFERROR(F121*$H$29,0)</f>
        <v>0</v>
      </c>
      <c r="I121" s="35">
        <f t="shared" si="26"/>
        <v>0</v>
      </c>
      <c r="J121" s="35">
        <f t="shared" si="27"/>
        <v>0</v>
      </c>
      <c r="K121" s="35">
        <f t="shared" ref="K121:K158" si="32">IFERROR(F121-SUM(G121:J121),0)</f>
        <v>0</v>
      </c>
      <c r="L121" s="35">
        <f>IFERROR(IF('Payroll 2022'!C121='Payroll 2022'!$A$3,IF('Income Statement 2022'!$E$22&gt;0,'Income Statement 2022'!$E$22*0.1*('Payroll 2022'!F121/SUMIF($C$120:$C$158,$A$3,$F$120:$F$158)),0),0),0)</f>
        <v>0</v>
      </c>
      <c r="M121" s="35">
        <f t="shared" ref="M121:M158" si="33">IFERROR(K121+L121,0)</f>
        <v>0</v>
      </c>
      <c r="N121" s="35"/>
    </row>
    <row r="122" spans="1:14" outlineLevel="1" x14ac:dyDescent="0.2">
      <c r="A122" s="122"/>
      <c r="B122" s="123"/>
      <c r="C122" s="128"/>
      <c r="D122" s="129"/>
      <c r="E122" s="105">
        <f t="shared" si="28"/>
        <v>0</v>
      </c>
      <c r="F122" s="111">
        <f t="shared" si="29"/>
        <v>0</v>
      </c>
      <c r="G122" s="35">
        <f t="shared" si="30"/>
        <v>0</v>
      </c>
      <c r="H122" s="35">
        <f t="shared" si="31"/>
        <v>0</v>
      </c>
      <c r="I122" s="35">
        <f t="shared" si="26"/>
        <v>0</v>
      </c>
      <c r="J122" s="35">
        <f t="shared" si="27"/>
        <v>0</v>
      </c>
      <c r="K122" s="35">
        <f t="shared" si="32"/>
        <v>0</v>
      </c>
      <c r="L122" s="35">
        <f>IFERROR(IF('Payroll 2022'!C122='Payroll 2022'!$A$3,IF('Income Statement 2022'!$E$22&gt;0,'Income Statement 2022'!$E$22*0.1*('Payroll 2022'!F122/SUMIF($C$120:$C$158,$A$3,$F$120:$F$158)),0),0),0)</f>
        <v>0</v>
      </c>
      <c r="M122" s="35">
        <f t="shared" si="33"/>
        <v>0</v>
      </c>
      <c r="N122" s="35"/>
    </row>
    <row r="123" spans="1:14" outlineLevel="1" x14ac:dyDescent="0.2">
      <c r="A123" s="122"/>
      <c r="B123" s="123"/>
      <c r="C123" s="128"/>
      <c r="D123" s="129"/>
      <c r="E123" s="105">
        <f t="shared" si="28"/>
        <v>0</v>
      </c>
      <c r="F123" s="111">
        <f t="shared" si="29"/>
        <v>0</v>
      </c>
      <c r="G123" s="35">
        <f t="shared" si="30"/>
        <v>0</v>
      </c>
      <c r="H123" s="35">
        <f t="shared" si="31"/>
        <v>0</v>
      </c>
      <c r="I123" s="35">
        <f t="shared" si="26"/>
        <v>0</v>
      </c>
      <c r="J123" s="35">
        <f t="shared" si="27"/>
        <v>0</v>
      </c>
      <c r="K123" s="35">
        <f t="shared" si="32"/>
        <v>0</v>
      </c>
      <c r="L123" s="35">
        <f>IFERROR(IF('Payroll 2022'!C123='Payroll 2022'!$A$3,IF('Income Statement 2022'!$E$22&gt;0,'Income Statement 2022'!$E$22*0.1*('Payroll 2022'!F123/SUMIF($C$120:$C$158,$A$3,$F$120:$F$158)),0),0),0)</f>
        <v>0</v>
      </c>
      <c r="M123" s="35">
        <f t="shared" si="33"/>
        <v>0</v>
      </c>
      <c r="N123" s="35"/>
    </row>
    <row r="124" spans="1:14" outlineLevel="1" x14ac:dyDescent="0.2">
      <c r="A124" s="122"/>
      <c r="B124" s="123"/>
      <c r="C124" s="128"/>
      <c r="D124" s="129"/>
      <c r="E124" s="105">
        <f t="shared" si="28"/>
        <v>0</v>
      </c>
      <c r="F124" s="111">
        <f t="shared" si="29"/>
        <v>0</v>
      </c>
      <c r="G124" s="35">
        <f t="shared" si="30"/>
        <v>0</v>
      </c>
      <c r="H124" s="35">
        <f t="shared" si="31"/>
        <v>0</v>
      </c>
      <c r="I124" s="35">
        <f t="shared" si="26"/>
        <v>0</v>
      </c>
      <c r="J124" s="35">
        <f t="shared" si="27"/>
        <v>0</v>
      </c>
      <c r="K124" s="35">
        <f t="shared" si="32"/>
        <v>0</v>
      </c>
      <c r="L124" s="35">
        <f>IFERROR(IF('Payroll 2022'!C124='Payroll 2022'!$A$3,IF('Income Statement 2022'!$E$22&gt;0,'Income Statement 2022'!$E$22*0.1*('Payroll 2022'!F124/SUMIF($C$120:$C$158,$A$3,$F$120:$F$158)),0),0),0)</f>
        <v>0</v>
      </c>
      <c r="M124" s="35">
        <f t="shared" si="33"/>
        <v>0</v>
      </c>
      <c r="N124" s="35"/>
    </row>
    <row r="125" spans="1:14" outlineLevel="1" x14ac:dyDescent="0.2">
      <c r="A125" s="122"/>
      <c r="B125" s="123"/>
      <c r="C125" s="128"/>
      <c r="D125" s="129"/>
      <c r="E125" s="105">
        <f t="shared" si="28"/>
        <v>0</v>
      </c>
      <c r="F125" s="111">
        <f t="shared" si="29"/>
        <v>0</v>
      </c>
      <c r="G125" s="35">
        <f t="shared" si="30"/>
        <v>0</v>
      </c>
      <c r="H125" s="35">
        <f t="shared" si="31"/>
        <v>0</v>
      </c>
      <c r="I125" s="35">
        <f t="shared" si="26"/>
        <v>0</v>
      </c>
      <c r="J125" s="35">
        <f t="shared" si="27"/>
        <v>0</v>
      </c>
      <c r="K125" s="35">
        <f t="shared" si="32"/>
        <v>0</v>
      </c>
      <c r="L125" s="35">
        <f>IFERROR(IF('Payroll 2022'!C125='Payroll 2022'!$A$3,IF('Income Statement 2022'!$E$22&gt;0,'Income Statement 2022'!$E$22*0.1*('Payroll 2022'!F125/SUMIF($C$120:$C$158,$A$3,$F$120:$F$158)),0),0),0)</f>
        <v>0</v>
      </c>
      <c r="M125" s="35">
        <f t="shared" si="33"/>
        <v>0</v>
      </c>
      <c r="N125" s="35"/>
    </row>
    <row r="126" spans="1:14" outlineLevel="1" x14ac:dyDescent="0.2">
      <c r="A126" s="122"/>
      <c r="B126" s="123"/>
      <c r="C126" s="128"/>
      <c r="D126" s="129"/>
      <c r="E126" s="105">
        <f t="shared" si="28"/>
        <v>0</v>
      </c>
      <c r="F126" s="111">
        <f t="shared" si="29"/>
        <v>0</v>
      </c>
      <c r="G126" s="35">
        <f t="shared" si="30"/>
        <v>0</v>
      </c>
      <c r="H126" s="35">
        <f t="shared" si="31"/>
        <v>0</v>
      </c>
      <c r="I126" s="35">
        <f t="shared" si="26"/>
        <v>0</v>
      </c>
      <c r="J126" s="35">
        <f t="shared" si="27"/>
        <v>0</v>
      </c>
      <c r="K126" s="35">
        <f t="shared" si="32"/>
        <v>0</v>
      </c>
      <c r="L126" s="35">
        <f>IFERROR(IF('Payroll 2022'!C126='Payroll 2022'!$A$3,IF('Income Statement 2022'!$E$22&gt;0,'Income Statement 2022'!$E$22*0.1*('Payroll 2022'!F126/SUMIF($C$120:$C$158,$A$3,$F$120:$F$158)),0),0),0)</f>
        <v>0</v>
      </c>
      <c r="M126" s="35">
        <f t="shared" si="33"/>
        <v>0</v>
      </c>
      <c r="N126" s="35"/>
    </row>
    <row r="127" spans="1:14" outlineLevel="1" x14ac:dyDescent="0.2">
      <c r="A127" s="122"/>
      <c r="B127" s="123"/>
      <c r="C127" s="128"/>
      <c r="D127" s="129"/>
      <c r="E127" s="105">
        <f t="shared" si="28"/>
        <v>0</v>
      </c>
      <c r="F127" s="111">
        <f t="shared" si="29"/>
        <v>0</v>
      </c>
      <c r="G127" s="35">
        <f t="shared" si="30"/>
        <v>0</v>
      </c>
      <c r="H127" s="35">
        <f t="shared" si="31"/>
        <v>0</v>
      </c>
      <c r="I127" s="35">
        <f t="shared" si="26"/>
        <v>0</v>
      </c>
      <c r="J127" s="35">
        <f t="shared" si="27"/>
        <v>0</v>
      </c>
      <c r="K127" s="35">
        <f t="shared" si="32"/>
        <v>0</v>
      </c>
      <c r="L127" s="35">
        <f>IFERROR(IF('Payroll 2022'!C127='Payroll 2022'!$A$3,IF('Income Statement 2022'!$E$22&gt;0,'Income Statement 2022'!$E$22*0.1*('Payroll 2022'!F127/SUMIF($C$120:$C$158,$A$3,$F$120:$F$158)),0),0),0)</f>
        <v>0</v>
      </c>
      <c r="M127" s="35">
        <f t="shared" si="33"/>
        <v>0</v>
      </c>
      <c r="N127" s="35"/>
    </row>
    <row r="128" spans="1:14" outlineLevel="1" x14ac:dyDescent="0.2">
      <c r="A128" s="122"/>
      <c r="B128" s="123"/>
      <c r="C128" s="128"/>
      <c r="D128" s="129"/>
      <c r="E128" s="105">
        <f t="shared" si="28"/>
        <v>0</v>
      </c>
      <c r="F128" s="111">
        <f t="shared" si="29"/>
        <v>0</v>
      </c>
      <c r="G128" s="35">
        <f t="shared" si="30"/>
        <v>0</v>
      </c>
      <c r="H128" s="35">
        <f t="shared" si="31"/>
        <v>0</v>
      </c>
      <c r="I128" s="35">
        <f t="shared" si="26"/>
        <v>0</v>
      </c>
      <c r="J128" s="35">
        <f t="shared" si="27"/>
        <v>0</v>
      </c>
      <c r="K128" s="35">
        <f t="shared" si="32"/>
        <v>0</v>
      </c>
      <c r="L128" s="35">
        <f>IFERROR(IF('Payroll 2022'!C128='Payroll 2022'!$A$3,IF('Income Statement 2022'!$E$22&gt;0,'Income Statement 2022'!$E$22*0.1*('Payroll 2022'!F128/SUMIF($C$120:$C$158,$A$3,$F$120:$F$158)),0),0),0)</f>
        <v>0</v>
      </c>
      <c r="M128" s="35">
        <f t="shared" si="33"/>
        <v>0</v>
      </c>
      <c r="N128" s="35"/>
    </row>
    <row r="129" spans="1:14" outlineLevel="1" x14ac:dyDescent="0.2">
      <c r="A129" s="122"/>
      <c r="B129" s="123"/>
      <c r="C129" s="128"/>
      <c r="D129" s="129"/>
      <c r="E129" s="105">
        <f t="shared" si="28"/>
        <v>0</v>
      </c>
      <c r="F129" s="111">
        <f t="shared" si="29"/>
        <v>0</v>
      </c>
      <c r="G129" s="35">
        <f t="shared" si="30"/>
        <v>0</v>
      </c>
      <c r="H129" s="35">
        <f t="shared" si="31"/>
        <v>0</v>
      </c>
      <c r="I129" s="35">
        <f t="shared" si="26"/>
        <v>0</v>
      </c>
      <c r="J129" s="35">
        <f t="shared" si="27"/>
        <v>0</v>
      </c>
      <c r="K129" s="35">
        <f t="shared" si="32"/>
        <v>0</v>
      </c>
      <c r="L129" s="35">
        <f>IFERROR(IF('Payroll 2022'!C129='Payroll 2022'!$A$3,IF('Income Statement 2022'!$E$22&gt;0,'Income Statement 2022'!$E$22*0.1*('Payroll 2022'!F129/SUMIF($C$120:$C$158,$A$3,$F$120:$F$158)),0),0),0)</f>
        <v>0</v>
      </c>
      <c r="M129" s="35">
        <f t="shared" si="33"/>
        <v>0</v>
      </c>
      <c r="N129" s="35"/>
    </row>
    <row r="130" spans="1:14" outlineLevel="1" x14ac:dyDescent="0.2">
      <c r="A130" s="109"/>
      <c r="B130" s="109"/>
      <c r="D130" s="130"/>
      <c r="E130" s="105">
        <f t="shared" si="28"/>
        <v>0</v>
      </c>
      <c r="F130" s="35">
        <f t="shared" si="29"/>
        <v>0</v>
      </c>
      <c r="G130" s="35">
        <f t="shared" si="30"/>
        <v>0</v>
      </c>
      <c r="H130" s="35">
        <f t="shared" si="31"/>
        <v>0</v>
      </c>
      <c r="I130" s="35">
        <f t="shared" si="26"/>
        <v>0</v>
      </c>
      <c r="J130" s="35">
        <f t="shared" si="27"/>
        <v>0</v>
      </c>
      <c r="K130" s="35">
        <f t="shared" si="32"/>
        <v>0</v>
      </c>
      <c r="L130" s="35">
        <f>IFERROR(IF('Payroll 2022'!C130='Payroll 2022'!$A$3,IF('Income Statement 2022'!$E$22&gt;0,'Income Statement 2022'!$E$22*0.1*('Payroll 2022'!F130/SUMIF($C$120:$C$158,$A$3,$F$120:$F$158)),0),0),0)</f>
        <v>0</v>
      </c>
      <c r="M130" s="35">
        <f t="shared" si="33"/>
        <v>0</v>
      </c>
      <c r="N130" s="35"/>
    </row>
    <row r="131" spans="1:14" outlineLevel="1" x14ac:dyDescent="0.2">
      <c r="A131" s="109"/>
      <c r="B131" s="109"/>
      <c r="D131" s="130"/>
      <c r="E131" s="105">
        <f t="shared" si="28"/>
        <v>0</v>
      </c>
      <c r="F131" s="35">
        <f t="shared" si="29"/>
        <v>0</v>
      </c>
      <c r="G131" s="35">
        <f t="shared" si="30"/>
        <v>0</v>
      </c>
      <c r="H131" s="35">
        <f t="shared" si="31"/>
        <v>0</v>
      </c>
      <c r="I131" s="35">
        <f t="shared" si="26"/>
        <v>0</v>
      </c>
      <c r="J131" s="35">
        <f t="shared" si="27"/>
        <v>0</v>
      </c>
      <c r="K131" s="35">
        <f t="shared" si="32"/>
        <v>0</v>
      </c>
      <c r="L131" s="35">
        <f>IFERROR(IF('Payroll 2022'!C131='Payroll 2022'!$A$3,IF('Income Statement 2022'!$E$22&gt;0,'Income Statement 2022'!$E$22*0.1*('Payroll 2022'!F131/SUMIF($C$120:$C$158,$A$3,$F$120:$F$158)),0),0),0)</f>
        <v>0</v>
      </c>
      <c r="M131" s="35">
        <f t="shared" si="33"/>
        <v>0</v>
      </c>
      <c r="N131" s="35"/>
    </row>
    <row r="132" spans="1:14" outlineLevel="1" x14ac:dyDescent="0.2">
      <c r="A132" s="109"/>
      <c r="B132" s="109"/>
      <c r="D132" s="130"/>
      <c r="E132" s="105">
        <f t="shared" si="28"/>
        <v>0</v>
      </c>
      <c r="F132" s="35">
        <f t="shared" si="29"/>
        <v>0</v>
      </c>
      <c r="G132" s="35">
        <f t="shared" si="30"/>
        <v>0</v>
      </c>
      <c r="H132" s="35">
        <f t="shared" si="31"/>
        <v>0</v>
      </c>
      <c r="I132" s="35">
        <f t="shared" si="26"/>
        <v>0</v>
      </c>
      <c r="J132" s="35">
        <f t="shared" si="27"/>
        <v>0</v>
      </c>
      <c r="K132" s="35">
        <f t="shared" si="32"/>
        <v>0</v>
      </c>
      <c r="L132" s="35">
        <f>IFERROR(IF('Payroll 2022'!C132='Payroll 2022'!$A$3,IF('Income Statement 2022'!$E$22&gt;0,'Income Statement 2022'!$E$22*0.1*('Payroll 2022'!F132/SUMIF($C$120:$C$158,$A$3,$F$120:$F$158)),0),0),0)</f>
        <v>0</v>
      </c>
      <c r="M132" s="35">
        <f t="shared" si="33"/>
        <v>0</v>
      </c>
      <c r="N132" s="35"/>
    </row>
    <row r="133" spans="1:14" outlineLevel="1" x14ac:dyDescent="0.2">
      <c r="A133" s="109"/>
      <c r="B133" s="109"/>
      <c r="D133" s="130"/>
      <c r="E133" s="105">
        <f t="shared" si="28"/>
        <v>0</v>
      </c>
      <c r="F133" s="35">
        <f t="shared" si="29"/>
        <v>0</v>
      </c>
      <c r="G133" s="35">
        <f t="shared" si="30"/>
        <v>0</v>
      </c>
      <c r="H133" s="35">
        <f t="shared" si="31"/>
        <v>0</v>
      </c>
      <c r="I133" s="35">
        <f t="shared" si="26"/>
        <v>0</v>
      </c>
      <c r="J133" s="35">
        <f t="shared" si="27"/>
        <v>0</v>
      </c>
      <c r="K133" s="35">
        <f t="shared" si="32"/>
        <v>0</v>
      </c>
      <c r="L133" s="35">
        <f>IFERROR(IF('Payroll 2022'!C133='Payroll 2022'!$A$3,IF('Income Statement 2022'!$E$22&gt;0,'Income Statement 2022'!$E$22*0.1*('Payroll 2022'!F133/SUMIF($C$120:$C$158,$A$3,$F$120:$F$158)),0),0),0)</f>
        <v>0</v>
      </c>
      <c r="M133" s="35">
        <f t="shared" si="33"/>
        <v>0</v>
      </c>
      <c r="N133" s="35"/>
    </row>
    <row r="134" spans="1:14" outlineLevel="1" x14ac:dyDescent="0.2">
      <c r="A134" s="109"/>
      <c r="B134" s="109"/>
      <c r="D134" s="130"/>
      <c r="E134" s="105">
        <f t="shared" si="28"/>
        <v>0</v>
      </c>
      <c r="F134" s="35">
        <f t="shared" si="29"/>
        <v>0</v>
      </c>
      <c r="G134" s="35">
        <f t="shared" si="30"/>
        <v>0</v>
      </c>
      <c r="H134" s="35">
        <f t="shared" si="31"/>
        <v>0</v>
      </c>
      <c r="I134" s="35">
        <f t="shared" si="26"/>
        <v>0</v>
      </c>
      <c r="J134" s="35">
        <f t="shared" si="27"/>
        <v>0</v>
      </c>
      <c r="K134" s="35">
        <f t="shared" si="32"/>
        <v>0</v>
      </c>
      <c r="L134" s="35">
        <f>IFERROR(IF('Payroll 2022'!C134='Payroll 2022'!$A$3,IF('Income Statement 2022'!$E$22&gt;0,'Income Statement 2022'!$E$22*0.1*('Payroll 2022'!F134/SUMIF($C$120:$C$158,$A$3,$F$120:$F$158)),0),0),0)</f>
        <v>0</v>
      </c>
      <c r="M134" s="35">
        <f t="shared" si="33"/>
        <v>0</v>
      </c>
      <c r="N134" s="35"/>
    </row>
    <row r="135" spans="1:14" outlineLevel="1" x14ac:dyDescent="0.2">
      <c r="A135" s="109"/>
      <c r="B135" s="109"/>
      <c r="D135" s="130"/>
      <c r="E135" s="105">
        <f t="shared" si="28"/>
        <v>0</v>
      </c>
      <c r="F135" s="35">
        <f t="shared" si="29"/>
        <v>0</v>
      </c>
      <c r="G135" s="35">
        <f t="shared" si="30"/>
        <v>0</v>
      </c>
      <c r="H135" s="35">
        <f t="shared" si="31"/>
        <v>0</v>
      </c>
      <c r="I135" s="35">
        <f t="shared" si="26"/>
        <v>0</v>
      </c>
      <c r="J135" s="35">
        <f t="shared" si="27"/>
        <v>0</v>
      </c>
      <c r="K135" s="35">
        <f t="shared" si="32"/>
        <v>0</v>
      </c>
      <c r="L135" s="35">
        <f>IFERROR(IF('Payroll 2022'!C135='Payroll 2022'!$A$3,IF('Income Statement 2022'!$E$22&gt;0,'Income Statement 2022'!$E$22*0.1*('Payroll 2022'!F135/SUMIF($C$120:$C$158,$A$3,$F$120:$F$158)),0),0),0)</f>
        <v>0</v>
      </c>
      <c r="M135" s="35">
        <f t="shared" si="33"/>
        <v>0</v>
      </c>
      <c r="N135" s="35"/>
    </row>
    <row r="136" spans="1:14" outlineLevel="1" x14ac:dyDescent="0.2">
      <c r="A136" s="109"/>
      <c r="B136" s="109"/>
      <c r="D136" s="130"/>
      <c r="E136" s="105">
        <f t="shared" si="28"/>
        <v>0</v>
      </c>
      <c r="F136" s="35">
        <f t="shared" si="29"/>
        <v>0</v>
      </c>
      <c r="G136" s="35">
        <f t="shared" si="30"/>
        <v>0</v>
      </c>
      <c r="H136" s="35">
        <f t="shared" si="31"/>
        <v>0</v>
      </c>
      <c r="I136" s="35">
        <f t="shared" si="26"/>
        <v>0</v>
      </c>
      <c r="J136" s="35">
        <f t="shared" si="27"/>
        <v>0</v>
      </c>
      <c r="K136" s="35">
        <f t="shared" si="32"/>
        <v>0</v>
      </c>
      <c r="L136" s="35">
        <f>IFERROR(IF('Payroll 2022'!C136='Payroll 2022'!$A$3,IF('Income Statement 2022'!$E$22&gt;0,'Income Statement 2022'!$E$22*0.1*('Payroll 2022'!F136/SUMIF($C$120:$C$158,$A$3,$F$120:$F$158)),0),0),0)</f>
        <v>0</v>
      </c>
      <c r="M136" s="35">
        <f t="shared" si="33"/>
        <v>0</v>
      </c>
      <c r="N136" s="35"/>
    </row>
    <row r="137" spans="1:14" outlineLevel="1" x14ac:dyDescent="0.2">
      <c r="A137" s="109"/>
      <c r="B137" s="109"/>
      <c r="D137" s="130"/>
      <c r="E137" s="105">
        <f t="shared" si="28"/>
        <v>0</v>
      </c>
      <c r="F137" s="35">
        <f t="shared" si="29"/>
        <v>0</v>
      </c>
      <c r="G137" s="35">
        <f t="shared" si="30"/>
        <v>0</v>
      </c>
      <c r="H137" s="35">
        <f t="shared" si="31"/>
        <v>0</v>
      </c>
      <c r="I137" s="35">
        <f t="shared" si="26"/>
        <v>0</v>
      </c>
      <c r="J137" s="35">
        <f t="shared" si="27"/>
        <v>0</v>
      </c>
      <c r="K137" s="35">
        <f t="shared" si="32"/>
        <v>0</v>
      </c>
      <c r="L137" s="35">
        <f>IFERROR(IF('Payroll 2022'!C137='Payroll 2022'!$A$3,IF('Income Statement 2022'!$E$22&gt;0,'Income Statement 2022'!$E$22*0.1*('Payroll 2022'!F137/SUMIF($C$120:$C$158,$A$3,$F$120:$F$158)),0),0),0)</f>
        <v>0</v>
      </c>
      <c r="M137" s="35">
        <f t="shared" si="33"/>
        <v>0</v>
      </c>
      <c r="N137" s="35"/>
    </row>
    <row r="138" spans="1:14" outlineLevel="1" x14ac:dyDescent="0.2">
      <c r="A138" s="109"/>
      <c r="B138" s="109"/>
      <c r="D138" s="130"/>
      <c r="E138" s="105">
        <f t="shared" si="28"/>
        <v>0</v>
      </c>
      <c r="F138" s="35">
        <f t="shared" si="29"/>
        <v>0</v>
      </c>
      <c r="G138" s="35">
        <f t="shared" si="30"/>
        <v>0</v>
      </c>
      <c r="H138" s="35">
        <f t="shared" si="31"/>
        <v>0</v>
      </c>
      <c r="I138" s="35">
        <f t="shared" si="26"/>
        <v>0</v>
      </c>
      <c r="J138" s="35">
        <f t="shared" si="27"/>
        <v>0</v>
      </c>
      <c r="K138" s="35">
        <f t="shared" si="32"/>
        <v>0</v>
      </c>
      <c r="L138" s="35">
        <f>IFERROR(IF('Payroll 2022'!C138='Payroll 2022'!$A$3,IF('Income Statement 2022'!$E$22&gt;0,'Income Statement 2022'!$E$22*0.1*('Payroll 2022'!F138/SUMIF($C$120:$C$158,$A$3,$F$120:$F$158)),0),0),0)</f>
        <v>0</v>
      </c>
      <c r="M138" s="35">
        <f t="shared" si="33"/>
        <v>0</v>
      </c>
      <c r="N138" s="35"/>
    </row>
    <row r="139" spans="1:14" outlineLevel="1" x14ac:dyDescent="0.2">
      <c r="A139" s="109"/>
      <c r="B139" s="109"/>
      <c r="D139" s="130"/>
      <c r="E139" s="105">
        <f t="shared" si="28"/>
        <v>0</v>
      </c>
      <c r="F139" s="35">
        <f t="shared" si="29"/>
        <v>0</v>
      </c>
      <c r="G139" s="35">
        <f t="shared" si="30"/>
        <v>0</v>
      </c>
      <c r="H139" s="35">
        <f t="shared" si="31"/>
        <v>0</v>
      </c>
      <c r="I139" s="35">
        <f t="shared" si="26"/>
        <v>0</v>
      </c>
      <c r="J139" s="35">
        <f t="shared" si="27"/>
        <v>0</v>
      </c>
      <c r="K139" s="35">
        <f t="shared" si="32"/>
        <v>0</v>
      </c>
      <c r="L139" s="35">
        <f>IFERROR(IF('Payroll 2022'!C139='Payroll 2022'!$A$3,IF('Income Statement 2022'!$E$22&gt;0,'Income Statement 2022'!$E$22*0.1*('Payroll 2022'!F139/SUMIF($C$120:$C$158,$A$3,$F$120:$F$158)),0),0),0)</f>
        <v>0</v>
      </c>
      <c r="M139" s="35">
        <f t="shared" si="33"/>
        <v>0</v>
      </c>
      <c r="N139" s="35"/>
    </row>
    <row r="140" spans="1:14" outlineLevel="1" x14ac:dyDescent="0.2">
      <c r="A140" s="109"/>
      <c r="B140" s="109"/>
      <c r="D140" s="130"/>
      <c r="E140" s="105">
        <f t="shared" si="28"/>
        <v>0</v>
      </c>
      <c r="F140" s="35">
        <f t="shared" si="29"/>
        <v>0</v>
      </c>
      <c r="G140" s="35">
        <f t="shared" si="30"/>
        <v>0</v>
      </c>
      <c r="H140" s="35">
        <f t="shared" si="31"/>
        <v>0</v>
      </c>
      <c r="I140" s="35">
        <f t="shared" si="26"/>
        <v>0</v>
      </c>
      <c r="J140" s="35">
        <f t="shared" si="27"/>
        <v>0</v>
      </c>
      <c r="K140" s="35">
        <f t="shared" si="32"/>
        <v>0</v>
      </c>
      <c r="L140" s="35">
        <f>IFERROR(IF('Payroll 2022'!C140='Payroll 2022'!$A$3,IF('Income Statement 2022'!$E$22&gt;0,'Income Statement 2022'!$E$22*0.1*('Payroll 2022'!F140/SUMIF($C$120:$C$158,$A$3,$F$120:$F$158)),0),0),0)</f>
        <v>0</v>
      </c>
      <c r="M140" s="35">
        <f t="shared" si="33"/>
        <v>0</v>
      </c>
      <c r="N140" s="35"/>
    </row>
    <row r="141" spans="1:14" outlineLevel="1" x14ac:dyDescent="0.2">
      <c r="A141" s="109"/>
      <c r="B141" s="109"/>
      <c r="D141" s="130"/>
      <c r="E141" s="105">
        <f t="shared" si="28"/>
        <v>0</v>
      </c>
      <c r="F141" s="35">
        <f t="shared" si="29"/>
        <v>0</v>
      </c>
      <c r="G141" s="35">
        <f t="shared" si="30"/>
        <v>0</v>
      </c>
      <c r="H141" s="35">
        <f t="shared" si="31"/>
        <v>0</v>
      </c>
      <c r="I141" s="35">
        <f t="shared" si="26"/>
        <v>0</v>
      </c>
      <c r="J141" s="35">
        <f t="shared" si="27"/>
        <v>0</v>
      </c>
      <c r="K141" s="35">
        <f t="shared" si="32"/>
        <v>0</v>
      </c>
      <c r="L141" s="35">
        <f>IFERROR(IF('Payroll 2022'!C141='Payroll 2022'!$A$3,IF('Income Statement 2022'!$E$22&gt;0,'Income Statement 2022'!$E$22*0.1*('Payroll 2022'!F141/SUMIF($C$120:$C$158,$A$3,$F$120:$F$158)),0),0),0)</f>
        <v>0</v>
      </c>
      <c r="M141" s="35">
        <f t="shared" si="33"/>
        <v>0</v>
      </c>
      <c r="N141" s="35"/>
    </row>
    <row r="142" spans="1:14" outlineLevel="1" x14ac:dyDescent="0.2">
      <c r="A142" s="109"/>
      <c r="B142" s="109"/>
      <c r="D142" s="130"/>
      <c r="E142" s="105">
        <f t="shared" si="28"/>
        <v>0</v>
      </c>
      <c r="F142" s="35">
        <f t="shared" si="29"/>
        <v>0</v>
      </c>
      <c r="G142" s="35">
        <f t="shared" si="30"/>
        <v>0</v>
      </c>
      <c r="H142" s="35">
        <f t="shared" si="31"/>
        <v>0</v>
      </c>
      <c r="I142" s="35">
        <f t="shared" si="26"/>
        <v>0</v>
      </c>
      <c r="J142" s="35">
        <f t="shared" si="27"/>
        <v>0</v>
      </c>
      <c r="K142" s="35">
        <f t="shared" si="32"/>
        <v>0</v>
      </c>
      <c r="L142" s="35">
        <f>IFERROR(IF('Payroll 2022'!C142='Payroll 2022'!$A$3,IF('Income Statement 2022'!$E$22&gt;0,'Income Statement 2022'!$E$22*0.1*('Payroll 2022'!F142/SUMIF($C$120:$C$158,$A$3,$F$120:$F$158)),0),0),0)</f>
        <v>0</v>
      </c>
      <c r="M142" s="35">
        <f t="shared" si="33"/>
        <v>0</v>
      </c>
      <c r="N142" s="35"/>
    </row>
    <row r="143" spans="1:14" outlineLevel="1" x14ac:dyDescent="0.2">
      <c r="A143" s="109"/>
      <c r="B143" s="109"/>
      <c r="D143" s="130"/>
      <c r="E143" s="105">
        <f t="shared" si="28"/>
        <v>0</v>
      </c>
      <c r="F143" s="35">
        <f t="shared" si="29"/>
        <v>0</v>
      </c>
      <c r="G143" s="35">
        <f t="shared" si="30"/>
        <v>0</v>
      </c>
      <c r="H143" s="35">
        <f t="shared" si="31"/>
        <v>0</v>
      </c>
      <c r="I143" s="35">
        <f t="shared" si="26"/>
        <v>0</v>
      </c>
      <c r="J143" s="35">
        <f t="shared" si="27"/>
        <v>0</v>
      </c>
      <c r="K143" s="35">
        <f t="shared" si="32"/>
        <v>0</v>
      </c>
      <c r="L143" s="35">
        <f>IFERROR(IF('Payroll 2022'!C143='Payroll 2022'!$A$3,IF('Income Statement 2022'!$E$22&gt;0,'Income Statement 2022'!$E$22*0.1*('Payroll 2022'!F143/SUMIF($C$120:$C$158,$A$3,$F$120:$F$158)),0),0),0)</f>
        <v>0</v>
      </c>
      <c r="M143" s="35">
        <f t="shared" si="33"/>
        <v>0</v>
      </c>
      <c r="N143" s="35"/>
    </row>
    <row r="144" spans="1:14" outlineLevel="1" x14ac:dyDescent="0.2">
      <c r="A144" s="109"/>
      <c r="B144" s="109"/>
      <c r="D144" s="130"/>
      <c r="E144" s="105">
        <f t="shared" si="28"/>
        <v>0</v>
      </c>
      <c r="F144" s="35">
        <f t="shared" si="29"/>
        <v>0</v>
      </c>
      <c r="G144" s="35">
        <f t="shared" si="30"/>
        <v>0</v>
      </c>
      <c r="H144" s="35">
        <f t="shared" si="31"/>
        <v>0</v>
      </c>
      <c r="I144" s="35">
        <f t="shared" si="26"/>
        <v>0</v>
      </c>
      <c r="J144" s="35">
        <f t="shared" si="27"/>
        <v>0</v>
      </c>
      <c r="K144" s="35">
        <f t="shared" si="32"/>
        <v>0</v>
      </c>
      <c r="L144" s="35">
        <f>IFERROR(IF('Payroll 2022'!C144='Payroll 2022'!$A$3,IF('Income Statement 2022'!$E$22&gt;0,'Income Statement 2022'!$E$22*0.1*('Payroll 2022'!F144/SUMIF($C$120:$C$158,$A$3,$F$120:$F$158)),0),0),0)</f>
        <v>0</v>
      </c>
      <c r="M144" s="35">
        <f t="shared" si="33"/>
        <v>0</v>
      </c>
      <c r="N144" s="35"/>
    </row>
    <row r="145" spans="1:14" outlineLevel="1" x14ac:dyDescent="0.2">
      <c r="A145" s="109"/>
      <c r="B145" s="109"/>
      <c r="D145" s="130"/>
      <c r="E145" s="105">
        <f t="shared" si="28"/>
        <v>0</v>
      </c>
      <c r="F145" s="35">
        <f t="shared" si="29"/>
        <v>0</v>
      </c>
      <c r="G145" s="35">
        <f t="shared" si="30"/>
        <v>0</v>
      </c>
      <c r="H145" s="35">
        <f t="shared" si="31"/>
        <v>0</v>
      </c>
      <c r="I145" s="35">
        <f t="shared" si="26"/>
        <v>0</v>
      </c>
      <c r="J145" s="35">
        <f t="shared" si="27"/>
        <v>0</v>
      </c>
      <c r="K145" s="35">
        <f t="shared" si="32"/>
        <v>0</v>
      </c>
      <c r="L145" s="35">
        <f>IFERROR(IF('Payroll 2022'!C145='Payroll 2022'!$A$3,IF('Income Statement 2022'!$E$22&gt;0,'Income Statement 2022'!$E$22*0.1*('Payroll 2022'!F145/SUMIF($C$120:$C$158,$A$3,$F$120:$F$158)),0),0),0)</f>
        <v>0</v>
      </c>
      <c r="M145" s="35">
        <f t="shared" si="33"/>
        <v>0</v>
      </c>
      <c r="N145" s="35"/>
    </row>
    <row r="146" spans="1:14" outlineLevel="1" x14ac:dyDescent="0.2">
      <c r="A146" s="109"/>
      <c r="B146" s="109"/>
      <c r="D146" s="130"/>
      <c r="E146" s="105">
        <f t="shared" si="28"/>
        <v>0</v>
      </c>
      <c r="F146" s="35">
        <f t="shared" si="29"/>
        <v>0</v>
      </c>
      <c r="G146" s="35">
        <f t="shared" si="30"/>
        <v>0</v>
      </c>
      <c r="H146" s="35">
        <f t="shared" si="31"/>
        <v>0</v>
      </c>
      <c r="I146" s="35">
        <f t="shared" si="26"/>
        <v>0</v>
      </c>
      <c r="J146" s="35">
        <f t="shared" si="27"/>
        <v>0</v>
      </c>
      <c r="K146" s="35">
        <f t="shared" si="32"/>
        <v>0</v>
      </c>
      <c r="L146" s="35">
        <f>IFERROR(IF('Payroll 2022'!C146='Payroll 2022'!$A$3,IF('Income Statement 2022'!$E$22&gt;0,'Income Statement 2022'!$E$22*0.1*('Payroll 2022'!F146/SUMIF($C$120:$C$158,$A$3,$F$120:$F$158)),0),0),0)</f>
        <v>0</v>
      </c>
      <c r="M146" s="35">
        <f t="shared" si="33"/>
        <v>0</v>
      </c>
      <c r="N146" s="35"/>
    </row>
    <row r="147" spans="1:14" outlineLevel="1" x14ac:dyDescent="0.2">
      <c r="A147" s="109"/>
      <c r="B147" s="109"/>
      <c r="D147" s="130"/>
      <c r="E147" s="105">
        <f t="shared" si="28"/>
        <v>0</v>
      </c>
      <c r="F147" s="35">
        <f t="shared" si="29"/>
        <v>0</v>
      </c>
      <c r="G147" s="35">
        <f t="shared" si="30"/>
        <v>0</v>
      </c>
      <c r="H147" s="35">
        <f t="shared" si="31"/>
        <v>0</v>
      </c>
      <c r="I147" s="35">
        <f t="shared" si="26"/>
        <v>0</v>
      </c>
      <c r="J147" s="35">
        <f t="shared" si="27"/>
        <v>0</v>
      </c>
      <c r="K147" s="35">
        <f t="shared" si="32"/>
        <v>0</v>
      </c>
      <c r="L147" s="35">
        <f>IFERROR(IF('Payroll 2022'!C147='Payroll 2022'!$A$3,IF('Income Statement 2022'!$E$22&gt;0,'Income Statement 2022'!$E$22*0.1*('Payroll 2022'!F147/SUMIF($C$120:$C$158,$A$3,$F$120:$F$158)),0),0),0)</f>
        <v>0</v>
      </c>
      <c r="M147" s="35">
        <f t="shared" si="33"/>
        <v>0</v>
      </c>
      <c r="N147" s="35"/>
    </row>
    <row r="148" spans="1:14" outlineLevel="1" x14ac:dyDescent="0.2">
      <c r="A148" s="109"/>
      <c r="B148" s="109"/>
      <c r="D148" s="130"/>
      <c r="E148" s="105">
        <f t="shared" si="28"/>
        <v>0</v>
      </c>
      <c r="F148" s="35">
        <f t="shared" si="29"/>
        <v>0</v>
      </c>
      <c r="G148" s="35">
        <f t="shared" si="30"/>
        <v>0</v>
      </c>
      <c r="H148" s="35">
        <f t="shared" si="31"/>
        <v>0</v>
      </c>
      <c r="I148" s="35">
        <f t="shared" si="26"/>
        <v>0</v>
      </c>
      <c r="J148" s="35">
        <f t="shared" si="27"/>
        <v>0</v>
      </c>
      <c r="K148" s="35">
        <f t="shared" si="32"/>
        <v>0</v>
      </c>
      <c r="L148" s="35">
        <f>IFERROR(IF('Payroll 2022'!C148='Payroll 2022'!$A$3,IF('Income Statement 2022'!$E$22&gt;0,'Income Statement 2022'!$E$22*0.1*('Payroll 2022'!F148/SUMIF($C$120:$C$158,$A$3,$F$120:$F$158)),0),0),0)</f>
        <v>0</v>
      </c>
      <c r="M148" s="35">
        <f t="shared" si="33"/>
        <v>0</v>
      </c>
      <c r="N148" s="35"/>
    </row>
    <row r="149" spans="1:14" outlineLevel="1" x14ac:dyDescent="0.2">
      <c r="A149" s="109"/>
      <c r="B149" s="109"/>
      <c r="D149" s="130"/>
      <c r="E149" s="105">
        <f t="shared" si="28"/>
        <v>0</v>
      </c>
      <c r="F149" s="35">
        <f t="shared" si="29"/>
        <v>0</v>
      </c>
      <c r="G149" s="35">
        <f t="shared" si="30"/>
        <v>0</v>
      </c>
      <c r="H149" s="35">
        <f t="shared" si="31"/>
        <v>0</v>
      </c>
      <c r="I149" s="35">
        <f t="shared" si="26"/>
        <v>0</v>
      </c>
      <c r="J149" s="35">
        <f t="shared" si="27"/>
        <v>0</v>
      </c>
      <c r="K149" s="35">
        <f t="shared" si="32"/>
        <v>0</v>
      </c>
      <c r="L149" s="35">
        <f>IFERROR(IF('Payroll 2022'!C149='Payroll 2022'!$A$3,IF('Income Statement 2022'!$E$22&gt;0,'Income Statement 2022'!$E$22*0.1*('Payroll 2022'!F149/SUMIF($C$120:$C$158,$A$3,$F$120:$F$158)),0),0),0)</f>
        <v>0</v>
      </c>
      <c r="M149" s="35">
        <f t="shared" si="33"/>
        <v>0</v>
      </c>
      <c r="N149" s="35"/>
    </row>
    <row r="150" spans="1:14" outlineLevel="1" x14ac:dyDescent="0.2">
      <c r="A150" s="109"/>
      <c r="B150" s="109"/>
      <c r="D150" s="130"/>
      <c r="E150" s="105">
        <f t="shared" si="28"/>
        <v>0</v>
      </c>
      <c r="F150" s="35">
        <f t="shared" si="29"/>
        <v>0</v>
      </c>
      <c r="G150" s="35">
        <f t="shared" si="30"/>
        <v>0</v>
      </c>
      <c r="H150" s="35">
        <f t="shared" si="31"/>
        <v>0</v>
      </c>
      <c r="I150" s="35">
        <f t="shared" si="26"/>
        <v>0</v>
      </c>
      <c r="J150" s="35">
        <f t="shared" si="27"/>
        <v>0</v>
      </c>
      <c r="K150" s="35">
        <f t="shared" si="32"/>
        <v>0</v>
      </c>
      <c r="L150" s="35">
        <f>IFERROR(IF('Payroll 2022'!C150='Payroll 2022'!$A$3,IF('Income Statement 2022'!$E$22&gt;0,'Income Statement 2022'!$E$22*0.1*('Payroll 2022'!F150/SUMIF($C$120:$C$158,$A$3,$F$120:$F$158)),0),0),0)</f>
        <v>0</v>
      </c>
      <c r="M150" s="35">
        <f t="shared" si="33"/>
        <v>0</v>
      </c>
      <c r="N150" s="35"/>
    </row>
    <row r="151" spans="1:14" outlineLevel="1" x14ac:dyDescent="0.2">
      <c r="A151" s="109"/>
      <c r="B151" s="109"/>
      <c r="D151" s="130"/>
      <c r="E151" s="105">
        <f t="shared" si="28"/>
        <v>0</v>
      </c>
      <c r="F151" s="35">
        <f t="shared" si="29"/>
        <v>0</v>
      </c>
      <c r="G151" s="35">
        <f t="shared" si="30"/>
        <v>0</v>
      </c>
      <c r="H151" s="35">
        <f t="shared" si="31"/>
        <v>0</v>
      </c>
      <c r="I151" s="35">
        <f t="shared" si="26"/>
        <v>0</v>
      </c>
      <c r="J151" s="35">
        <f t="shared" si="27"/>
        <v>0</v>
      </c>
      <c r="K151" s="35">
        <f t="shared" si="32"/>
        <v>0</v>
      </c>
      <c r="L151" s="35">
        <f>IFERROR(IF('Payroll 2022'!C151='Payroll 2022'!$A$3,IF('Income Statement 2022'!$E$22&gt;0,'Income Statement 2022'!$E$22*0.1*('Payroll 2022'!F151/SUMIF($C$120:$C$158,$A$3,$F$120:$F$158)),0),0),0)</f>
        <v>0</v>
      </c>
      <c r="M151" s="35">
        <f t="shared" si="33"/>
        <v>0</v>
      </c>
      <c r="N151" s="35"/>
    </row>
    <row r="152" spans="1:14" outlineLevel="1" x14ac:dyDescent="0.2">
      <c r="A152" s="109"/>
      <c r="B152" s="109"/>
      <c r="D152" s="130"/>
      <c r="E152" s="105">
        <f t="shared" si="28"/>
        <v>0</v>
      </c>
      <c r="F152" s="35">
        <f t="shared" si="29"/>
        <v>0</v>
      </c>
      <c r="G152" s="35">
        <f t="shared" si="30"/>
        <v>0</v>
      </c>
      <c r="H152" s="35">
        <f t="shared" si="31"/>
        <v>0</v>
      </c>
      <c r="I152" s="35">
        <f t="shared" si="26"/>
        <v>0</v>
      </c>
      <c r="J152" s="35">
        <f t="shared" si="27"/>
        <v>0</v>
      </c>
      <c r="K152" s="35">
        <f t="shared" si="32"/>
        <v>0</v>
      </c>
      <c r="L152" s="35">
        <f>IFERROR(IF('Payroll 2022'!C152='Payroll 2022'!$A$3,IF('Income Statement 2022'!$E$22&gt;0,'Income Statement 2022'!$E$22*0.1*('Payroll 2022'!F152/SUMIF($C$120:$C$158,$A$3,$F$120:$F$158)),0),0),0)</f>
        <v>0</v>
      </c>
      <c r="M152" s="35">
        <f t="shared" si="33"/>
        <v>0</v>
      </c>
      <c r="N152" s="35"/>
    </row>
    <row r="153" spans="1:14" outlineLevel="1" x14ac:dyDescent="0.2">
      <c r="A153" s="109"/>
      <c r="B153" s="109"/>
      <c r="D153" s="130"/>
      <c r="E153" s="105">
        <f t="shared" si="28"/>
        <v>0</v>
      </c>
      <c r="F153" s="35">
        <f t="shared" si="29"/>
        <v>0</v>
      </c>
      <c r="G153" s="35">
        <f t="shared" si="30"/>
        <v>0</v>
      </c>
      <c r="H153" s="35">
        <f t="shared" si="31"/>
        <v>0</v>
      </c>
      <c r="I153" s="35">
        <f t="shared" si="26"/>
        <v>0</v>
      </c>
      <c r="J153" s="35">
        <f t="shared" si="27"/>
        <v>0</v>
      </c>
      <c r="K153" s="35">
        <f t="shared" si="32"/>
        <v>0</v>
      </c>
      <c r="L153" s="35">
        <f>IFERROR(IF('Payroll 2022'!C153='Payroll 2022'!$A$3,IF('Income Statement 2022'!$E$22&gt;0,'Income Statement 2022'!$E$22*0.1*('Payroll 2022'!F153/SUMIF($C$120:$C$158,$A$3,$F$120:$F$158)),0),0),0)</f>
        <v>0</v>
      </c>
      <c r="M153" s="35">
        <f t="shared" si="33"/>
        <v>0</v>
      </c>
      <c r="N153" s="35"/>
    </row>
    <row r="154" spans="1:14" outlineLevel="1" x14ac:dyDescent="0.2">
      <c r="A154" s="109"/>
      <c r="B154" s="109"/>
      <c r="D154" s="130"/>
      <c r="E154" s="105">
        <f t="shared" si="28"/>
        <v>0</v>
      </c>
      <c r="F154" s="35">
        <f t="shared" si="29"/>
        <v>0</v>
      </c>
      <c r="G154" s="35">
        <f t="shared" si="30"/>
        <v>0</v>
      </c>
      <c r="H154" s="35">
        <f t="shared" si="31"/>
        <v>0</v>
      </c>
      <c r="I154" s="35">
        <f t="shared" si="26"/>
        <v>0</v>
      </c>
      <c r="J154" s="35">
        <f t="shared" si="27"/>
        <v>0</v>
      </c>
      <c r="K154" s="35">
        <f t="shared" si="32"/>
        <v>0</v>
      </c>
      <c r="L154" s="35">
        <f>IFERROR(IF('Payroll 2022'!C154='Payroll 2022'!$A$3,IF('Income Statement 2022'!$E$22&gt;0,'Income Statement 2022'!$E$22*0.1*('Payroll 2022'!F154/SUMIF($C$120:$C$158,$A$3,$F$120:$F$158)),0),0),0)</f>
        <v>0</v>
      </c>
      <c r="M154" s="35">
        <f t="shared" si="33"/>
        <v>0</v>
      </c>
      <c r="N154" s="35"/>
    </row>
    <row r="155" spans="1:14" outlineLevel="1" x14ac:dyDescent="0.2">
      <c r="A155" s="109"/>
      <c r="B155" s="109"/>
      <c r="D155" s="130"/>
      <c r="E155" s="105">
        <f t="shared" si="28"/>
        <v>0</v>
      </c>
      <c r="F155" s="35">
        <f t="shared" si="29"/>
        <v>0</v>
      </c>
      <c r="G155" s="35">
        <f t="shared" si="30"/>
        <v>0</v>
      </c>
      <c r="H155" s="35">
        <f t="shared" si="31"/>
        <v>0</v>
      </c>
      <c r="I155" s="35">
        <f t="shared" si="26"/>
        <v>0</v>
      </c>
      <c r="J155" s="35">
        <f t="shared" si="27"/>
        <v>0</v>
      </c>
      <c r="K155" s="35">
        <f t="shared" si="32"/>
        <v>0</v>
      </c>
      <c r="L155" s="35">
        <f>IFERROR(IF('Payroll 2022'!C155='Payroll 2022'!$A$3,IF('Income Statement 2022'!$E$22&gt;0,'Income Statement 2022'!$E$22*0.1*('Payroll 2022'!F155/SUMIF($C$120:$C$158,$A$3,$F$120:$F$158)),0),0),0)</f>
        <v>0</v>
      </c>
      <c r="M155" s="35">
        <f t="shared" si="33"/>
        <v>0</v>
      </c>
      <c r="N155" s="35"/>
    </row>
    <row r="156" spans="1:14" outlineLevel="1" x14ac:dyDescent="0.2">
      <c r="A156" s="109"/>
      <c r="B156" s="109"/>
      <c r="D156" s="130"/>
      <c r="E156" s="105">
        <f t="shared" si="28"/>
        <v>0</v>
      </c>
      <c r="F156" s="35">
        <f t="shared" si="29"/>
        <v>0</v>
      </c>
      <c r="G156" s="35">
        <f t="shared" si="30"/>
        <v>0</v>
      </c>
      <c r="H156" s="35">
        <f t="shared" si="31"/>
        <v>0</v>
      </c>
      <c r="I156" s="35">
        <f t="shared" si="26"/>
        <v>0</v>
      </c>
      <c r="J156" s="35">
        <f t="shared" si="27"/>
        <v>0</v>
      </c>
      <c r="K156" s="35">
        <f t="shared" si="32"/>
        <v>0</v>
      </c>
      <c r="L156" s="35">
        <f>IFERROR(IF('Payroll 2022'!C156='Payroll 2022'!$A$3,IF('Income Statement 2022'!$E$22&gt;0,'Income Statement 2022'!$E$22*0.1*('Payroll 2022'!F156/SUMIF($C$120:$C$158,$A$3,$F$120:$F$158)),0),0),0)</f>
        <v>0</v>
      </c>
      <c r="M156" s="35">
        <f t="shared" si="33"/>
        <v>0</v>
      </c>
      <c r="N156" s="35"/>
    </row>
    <row r="157" spans="1:14" outlineLevel="1" x14ac:dyDescent="0.2">
      <c r="A157" s="109"/>
      <c r="B157" s="109"/>
      <c r="D157" s="130"/>
      <c r="E157" s="105">
        <f t="shared" si="28"/>
        <v>0</v>
      </c>
      <c r="F157" s="35">
        <f t="shared" si="29"/>
        <v>0</v>
      </c>
      <c r="G157" s="35">
        <f t="shared" si="30"/>
        <v>0</v>
      </c>
      <c r="H157" s="35">
        <f t="shared" si="31"/>
        <v>0</v>
      </c>
      <c r="I157" s="35">
        <f t="shared" si="26"/>
        <v>0</v>
      </c>
      <c r="J157" s="35">
        <f t="shared" si="27"/>
        <v>0</v>
      </c>
      <c r="K157" s="35">
        <f t="shared" si="32"/>
        <v>0</v>
      </c>
      <c r="L157" s="35">
        <f>IFERROR(IF('Payroll 2022'!C157='Payroll 2022'!$A$3,IF('Income Statement 2022'!$E$22&gt;0,'Income Statement 2022'!$E$22*0.1*('Payroll 2022'!F157/SUMIF($C$120:$C$158,$A$3,$F$120:$F$158)),0),0),0)</f>
        <v>0</v>
      </c>
      <c r="M157" s="35">
        <f t="shared" si="33"/>
        <v>0</v>
      </c>
      <c r="N157" s="35"/>
    </row>
    <row r="158" spans="1:14" ht="13.5" outlineLevel="1" thickBot="1" x14ac:dyDescent="0.25">
      <c r="A158" s="112"/>
      <c r="B158" s="112"/>
      <c r="C158" s="131"/>
      <c r="D158" s="132"/>
      <c r="E158" s="105">
        <f t="shared" si="28"/>
        <v>0</v>
      </c>
      <c r="F158" s="114">
        <f t="shared" si="29"/>
        <v>0</v>
      </c>
      <c r="G158" s="114">
        <f t="shared" si="30"/>
        <v>0</v>
      </c>
      <c r="H158" s="114">
        <f t="shared" si="31"/>
        <v>0</v>
      </c>
      <c r="I158" s="114">
        <f t="shared" si="26"/>
        <v>0</v>
      </c>
      <c r="J158" s="114">
        <f t="shared" si="27"/>
        <v>0</v>
      </c>
      <c r="K158" s="114">
        <f t="shared" si="32"/>
        <v>0</v>
      </c>
      <c r="L158" s="114">
        <f>IFERROR(IF('Payroll 2022'!C158='Payroll 2022'!$A$3,IF('Income Statement 2022'!$E$22&gt;0,'Income Statement 2022'!$E$22*0.1*('Payroll 2022'!F158/SUMIF($C$120:$C$158,$A$3,$F$120:$F$158)),0),0),0)</f>
        <v>0</v>
      </c>
      <c r="M158" s="114">
        <f t="shared" si="33"/>
        <v>0</v>
      </c>
      <c r="N158" s="35"/>
    </row>
    <row r="159" spans="1:14" outlineLevel="1" x14ac:dyDescent="0.2">
      <c r="A159" s="67" t="s">
        <v>146</v>
      </c>
      <c r="B159" s="67"/>
      <c r="C159" s="67"/>
      <c r="D159" s="126"/>
      <c r="E159" s="148">
        <f>IFERROR(SUM(E120:E158),0)</f>
        <v>0</v>
      </c>
      <c r="F159" s="77">
        <f t="shared" ref="F159:M159" si="34">IFERROR(SUM(F120:F158),0)</f>
        <v>0</v>
      </c>
      <c r="G159" s="77">
        <f t="shared" si="34"/>
        <v>0</v>
      </c>
      <c r="H159" s="77">
        <f t="shared" si="34"/>
        <v>0</v>
      </c>
      <c r="I159" s="77">
        <f t="shared" si="34"/>
        <v>0</v>
      </c>
      <c r="J159" s="77">
        <f t="shared" si="34"/>
        <v>0</v>
      </c>
      <c r="K159" s="77">
        <f t="shared" si="34"/>
        <v>0</v>
      </c>
      <c r="L159" s="77">
        <f t="shared" si="34"/>
        <v>0</v>
      </c>
      <c r="M159" s="77">
        <f t="shared" si="34"/>
        <v>0</v>
      </c>
      <c r="N159" s="35"/>
    </row>
    <row r="160" spans="1:14" outlineLevel="1" x14ac:dyDescent="0.2">
      <c r="E160" s="35"/>
      <c r="F160" s="35"/>
      <c r="G160" s="35"/>
      <c r="H160" s="35"/>
      <c r="I160" s="35"/>
      <c r="J160" s="35"/>
      <c r="K160" s="35"/>
      <c r="L160" s="35"/>
      <c r="M160" s="35"/>
      <c r="N160" s="35"/>
    </row>
    <row r="161" spans="1:14" x14ac:dyDescent="0.2">
      <c r="E161" s="35"/>
      <c r="F161" s="35"/>
      <c r="G161" s="35"/>
      <c r="H161" s="35"/>
      <c r="I161" s="35"/>
      <c r="J161" s="35"/>
      <c r="K161" s="35"/>
      <c r="L161" s="35"/>
      <c r="M161" s="35"/>
      <c r="N161" s="35"/>
    </row>
    <row r="162" spans="1:14" x14ac:dyDescent="0.2">
      <c r="A162" s="67" t="s">
        <v>6</v>
      </c>
      <c r="B162" s="36" t="s">
        <v>132</v>
      </c>
      <c r="C162" s="121">
        <v>44652</v>
      </c>
      <c r="D162" s="36" t="s">
        <v>133</v>
      </c>
      <c r="E162" s="108">
        <v>44681</v>
      </c>
      <c r="F162" s="35" t="s">
        <v>134</v>
      </c>
      <c r="G162" s="35">
        <f>NETWORKDAYS(C162,E162)</f>
        <v>21</v>
      </c>
      <c r="H162" s="35"/>
      <c r="I162" s="35"/>
      <c r="J162" s="35"/>
      <c r="K162" s="35"/>
      <c r="L162" s="35"/>
      <c r="M162" s="35"/>
      <c r="N162" s="35"/>
    </row>
    <row r="163" spans="1:14" ht="25.5" outlineLevel="1" x14ac:dyDescent="0.2">
      <c r="A163" s="137" t="s">
        <v>135</v>
      </c>
      <c r="B163" s="91" t="s">
        <v>136</v>
      </c>
      <c r="C163" s="91" t="s">
        <v>117</v>
      </c>
      <c r="D163" s="91" t="s">
        <v>137</v>
      </c>
      <c r="E163" s="104" t="s">
        <v>138</v>
      </c>
      <c r="F163" s="104" t="s">
        <v>139</v>
      </c>
      <c r="G163" s="104" t="s">
        <v>5</v>
      </c>
      <c r="H163" s="104" t="s">
        <v>27</v>
      </c>
      <c r="I163" s="104" t="s">
        <v>140</v>
      </c>
      <c r="J163" s="104" t="s">
        <v>141</v>
      </c>
      <c r="K163" s="104" t="s">
        <v>129</v>
      </c>
      <c r="L163" s="104" t="s">
        <v>4</v>
      </c>
      <c r="M163" s="104" t="s">
        <v>142</v>
      </c>
      <c r="N163" s="35"/>
    </row>
    <row r="164" spans="1:14" ht="13.5" outlineLevel="1" thickBot="1" x14ac:dyDescent="0.25">
      <c r="A164" s="138"/>
      <c r="B164" s="143"/>
      <c r="C164" s="143"/>
      <c r="D164" s="143"/>
      <c r="E164" s="139"/>
      <c r="F164" s="139"/>
      <c r="G164" s="140">
        <v>9.4E-2</v>
      </c>
      <c r="H164" s="140">
        <v>3.5999999999999997E-2</v>
      </c>
      <c r="I164" s="140">
        <v>1.6E-2</v>
      </c>
      <c r="J164" s="140">
        <v>4.4999999999999998E-2</v>
      </c>
      <c r="K164" s="141"/>
      <c r="L164" s="142" t="s">
        <v>143</v>
      </c>
      <c r="M164" s="141"/>
      <c r="N164" s="35"/>
    </row>
    <row r="165" spans="1:14" outlineLevel="1" x14ac:dyDescent="0.2">
      <c r="A165" s="109"/>
      <c r="B165" s="127"/>
      <c r="C165" s="96"/>
      <c r="D165" s="124"/>
      <c r="E165" s="105">
        <f>IF(C165=$A$3,$C$3*NETWORKDAYS($C$162,$E$162),0)</f>
        <v>0</v>
      </c>
      <c r="F165" s="111">
        <f>IFERROR(D165*E165,0)</f>
        <v>0</v>
      </c>
      <c r="G165" s="35">
        <f>IFERROR(F165*$G$29,0)</f>
        <v>0</v>
      </c>
      <c r="H165" s="35">
        <f>IFERROR(F165*$H$29,0)</f>
        <v>0</v>
      </c>
      <c r="I165" s="35">
        <f t="shared" ref="I165:I203" si="35">IF(C165=$A$3,F165*$I$29,0)</f>
        <v>0</v>
      </c>
      <c r="J165" s="35">
        <f t="shared" ref="J165:J203" si="36">IF(C165=$A$3,F165*$J$29,0)</f>
        <v>0</v>
      </c>
      <c r="K165" s="77">
        <f>IFERROR(F165-SUM(G165:J165),0)</f>
        <v>0</v>
      </c>
      <c r="L165" s="35">
        <f>IFERROR(IF('Payroll 2022'!C165='Payroll 2022'!$A$3,IF('Income Statement 2022'!$F$22&gt;0,'Income Statement 2022'!$F$22*0.1*('Payroll 2022'!F165/SUMIF($C$165:$C$203,$A$3,$F$165:$F$203)),0),0),0)</f>
        <v>0</v>
      </c>
      <c r="M165" s="77">
        <f>IFERROR(K165+L165,0)</f>
        <v>0</v>
      </c>
      <c r="N165" s="35"/>
    </row>
    <row r="166" spans="1:14" outlineLevel="1" x14ac:dyDescent="0.2">
      <c r="A166" s="122"/>
      <c r="B166" s="123"/>
      <c r="C166" s="128"/>
      <c r="D166" s="129"/>
      <c r="E166" s="105">
        <f t="shared" ref="E166:E203" si="37">IF(C166=$A$3,$C$3*NETWORKDAYS($C$162,$E$162),0)</f>
        <v>0</v>
      </c>
      <c r="F166" s="111">
        <f t="shared" ref="F166:F203" si="38">IFERROR(D166*E166,0)</f>
        <v>0</v>
      </c>
      <c r="G166" s="35">
        <f t="shared" ref="G166:G203" si="39">IFERROR(F166*$G$29,0)</f>
        <v>0</v>
      </c>
      <c r="H166" s="35">
        <f t="shared" ref="H166:H203" si="40">IFERROR(F166*$H$29,0)</f>
        <v>0</v>
      </c>
      <c r="I166" s="35">
        <f t="shared" si="35"/>
        <v>0</v>
      </c>
      <c r="J166" s="35">
        <f t="shared" si="36"/>
        <v>0</v>
      </c>
      <c r="K166" s="77">
        <f t="shared" ref="K166:K203" si="41">IFERROR(F166-SUM(G166:J166),0)</f>
        <v>0</v>
      </c>
      <c r="L166" s="35">
        <f>IFERROR(IF('Payroll 2022'!C166='Payroll 2022'!$A$3,IF('Income Statement 2022'!$F$22&gt;0,'Income Statement 2022'!$F$22*0.1*('Payroll 2022'!F166/SUMIF($C$165:$C$203,$A$3,$F$165:$F$203)),0),0),0)</f>
        <v>0</v>
      </c>
      <c r="M166" s="77">
        <f t="shared" ref="M166:M203" si="42">IFERROR(K166+L166,0)</f>
        <v>0</v>
      </c>
      <c r="N166" s="35"/>
    </row>
    <row r="167" spans="1:14" outlineLevel="1" x14ac:dyDescent="0.2">
      <c r="A167" s="122"/>
      <c r="B167" s="123"/>
      <c r="C167" s="128"/>
      <c r="D167" s="129"/>
      <c r="E167" s="105">
        <f t="shared" si="37"/>
        <v>0</v>
      </c>
      <c r="F167" s="111">
        <f t="shared" si="38"/>
        <v>0</v>
      </c>
      <c r="G167" s="35">
        <f t="shared" si="39"/>
        <v>0</v>
      </c>
      <c r="H167" s="35">
        <f t="shared" si="40"/>
        <v>0</v>
      </c>
      <c r="I167" s="35">
        <f t="shared" si="35"/>
        <v>0</v>
      </c>
      <c r="J167" s="35">
        <f t="shared" si="36"/>
        <v>0</v>
      </c>
      <c r="K167" s="77">
        <f t="shared" si="41"/>
        <v>0</v>
      </c>
      <c r="L167" s="35">
        <f>IFERROR(IF('Payroll 2022'!C167='Payroll 2022'!$A$3,IF('Income Statement 2022'!$F$22&gt;0,'Income Statement 2022'!$F$22*0.1*('Payroll 2022'!F167/SUMIF($C$165:$C$203,$A$3,$F$165:$F$203)),0),0),0)</f>
        <v>0</v>
      </c>
      <c r="M167" s="77">
        <f t="shared" si="42"/>
        <v>0</v>
      </c>
      <c r="N167" s="35"/>
    </row>
    <row r="168" spans="1:14" outlineLevel="1" x14ac:dyDescent="0.2">
      <c r="A168" s="122"/>
      <c r="B168" s="123"/>
      <c r="C168" s="128"/>
      <c r="D168" s="129"/>
      <c r="E168" s="105">
        <f t="shared" si="37"/>
        <v>0</v>
      </c>
      <c r="F168" s="111">
        <f t="shared" si="38"/>
        <v>0</v>
      </c>
      <c r="G168" s="35">
        <f t="shared" si="39"/>
        <v>0</v>
      </c>
      <c r="H168" s="35">
        <f t="shared" si="40"/>
        <v>0</v>
      </c>
      <c r="I168" s="35">
        <f t="shared" si="35"/>
        <v>0</v>
      </c>
      <c r="J168" s="35">
        <f t="shared" si="36"/>
        <v>0</v>
      </c>
      <c r="K168" s="77">
        <f t="shared" si="41"/>
        <v>0</v>
      </c>
      <c r="L168" s="35">
        <f>IFERROR(IF('Payroll 2022'!C168='Payroll 2022'!$A$3,IF('Income Statement 2022'!$F$22&gt;0,'Income Statement 2022'!$F$22*0.1*('Payroll 2022'!F168/SUMIF($C$165:$C$203,$A$3,$F$165:$F$203)),0),0),0)</f>
        <v>0</v>
      </c>
      <c r="M168" s="77">
        <f t="shared" si="42"/>
        <v>0</v>
      </c>
      <c r="N168" s="35"/>
    </row>
    <row r="169" spans="1:14" outlineLevel="1" x14ac:dyDescent="0.2">
      <c r="A169" s="122"/>
      <c r="B169" s="123"/>
      <c r="C169" s="128"/>
      <c r="D169" s="129"/>
      <c r="E169" s="105">
        <f t="shared" si="37"/>
        <v>0</v>
      </c>
      <c r="F169" s="111">
        <f t="shared" si="38"/>
        <v>0</v>
      </c>
      <c r="G169" s="35">
        <f t="shared" si="39"/>
        <v>0</v>
      </c>
      <c r="H169" s="35">
        <f t="shared" si="40"/>
        <v>0</v>
      </c>
      <c r="I169" s="35">
        <f t="shared" si="35"/>
        <v>0</v>
      </c>
      <c r="J169" s="35">
        <f t="shared" si="36"/>
        <v>0</v>
      </c>
      <c r="K169" s="77">
        <f t="shared" si="41"/>
        <v>0</v>
      </c>
      <c r="L169" s="35">
        <f>IFERROR(IF('Payroll 2022'!C169='Payroll 2022'!$A$3,IF('Income Statement 2022'!$F$22&gt;0,'Income Statement 2022'!$F$22*0.1*('Payroll 2022'!F169/SUMIF($C$165:$C$203,$A$3,$F$165:$F$203)),0),0),0)</f>
        <v>0</v>
      </c>
      <c r="M169" s="77">
        <f t="shared" si="42"/>
        <v>0</v>
      </c>
      <c r="N169" s="35"/>
    </row>
    <row r="170" spans="1:14" outlineLevel="1" x14ac:dyDescent="0.2">
      <c r="A170" s="122"/>
      <c r="B170" s="123"/>
      <c r="C170" s="128"/>
      <c r="D170" s="129"/>
      <c r="E170" s="105">
        <f t="shared" si="37"/>
        <v>0</v>
      </c>
      <c r="F170" s="111">
        <f t="shared" si="38"/>
        <v>0</v>
      </c>
      <c r="G170" s="35">
        <f t="shared" si="39"/>
        <v>0</v>
      </c>
      <c r="H170" s="35">
        <f t="shared" si="40"/>
        <v>0</v>
      </c>
      <c r="I170" s="35">
        <f t="shared" si="35"/>
        <v>0</v>
      </c>
      <c r="J170" s="35">
        <f t="shared" si="36"/>
        <v>0</v>
      </c>
      <c r="K170" s="77">
        <f t="shared" si="41"/>
        <v>0</v>
      </c>
      <c r="L170" s="35">
        <f>IFERROR(IF('Payroll 2022'!C170='Payroll 2022'!$A$3,IF('Income Statement 2022'!$F$22&gt;0,'Income Statement 2022'!$F$22*0.1*('Payroll 2022'!F170/SUMIF($C$165:$C$203,$A$3,$F$165:$F$203)),0),0),0)</f>
        <v>0</v>
      </c>
      <c r="M170" s="77">
        <f t="shared" si="42"/>
        <v>0</v>
      </c>
      <c r="N170" s="35"/>
    </row>
    <row r="171" spans="1:14" outlineLevel="1" x14ac:dyDescent="0.2">
      <c r="A171" s="122"/>
      <c r="B171" s="123"/>
      <c r="C171" s="128"/>
      <c r="D171" s="129"/>
      <c r="E171" s="105">
        <f t="shared" si="37"/>
        <v>0</v>
      </c>
      <c r="F171" s="111">
        <f t="shared" si="38"/>
        <v>0</v>
      </c>
      <c r="G171" s="35">
        <f t="shared" si="39"/>
        <v>0</v>
      </c>
      <c r="H171" s="35">
        <f t="shared" si="40"/>
        <v>0</v>
      </c>
      <c r="I171" s="35">
        <f t="shared" si="35"/>
        <v>0</v>
      </c>
      <c r="J171" s="35">
        <f t="shared" si="36"/>
        <v>0</v>
      </c>
      <c r="K171" s="77">
        <f t="shared" si="41"/>
        <v>0</v>
      </c>
      <c r="L171" s="35">
        <f>IFERROR(IF('Payroll 2022'!C171='Payroll 2022'!$A$3,IF('Income Statement 2022'!$F$22&gt;0,'Income Statement 2022'!$F$22*0.1*('Payroll 2022'!F171/SUMIF($C$165:$C$203,$A$3,$F$165:$F$203)),0),0),0)</f>
        <v>0</v>
      </c>
      <c r="M171" s="77">
        <f t="shared" si="42"/>
        <v>0</v>
      </c>
      <c r="N171" s="35"/>
    </row>
    <row r="172" spans="1:14" outlineLevel="1" x14ac:dyDescent="0.2">
      <c r="A172" s="122"/>
      <c r="B172" s="123"/>
      <c r="C172" s="128"/>
      <c r="D172" s="129"/>
      <c r="E172" s="105">
        <f t="shared" si="37"/>
        <v>0</v>
      </c>
      <c r="F172" s="111">
        <f t="shared" si="38"/>
        <v>0</v>
      </c>
      <c r="G172" s="35">
        <f t="shared" si="39"/>
        <v>0</v>
      </c>
      <c r="H172" s="35">
        <f t="shared" si="40"/>
        <v>0</v>
      </c>
      <c r="I172" s="35">
        <f t="shared" si="35"/>
        <v>0</v>
      </c>
      <c r="J172" s="35">
        <f t="shared" si="36"/>
        <v>0</v>
      </c>
      <c r="K172" s="77">
        <f t="shared" si="41"/>
        <v>0</v>
      </c>
      <c r="L172" s="35">
        <f>IFERROR(IF('Payroll 2022'!C172='Payroll 2022'!$A$3,IF('Income Statement 2022'!$F$22&gt;0,'Income Statement 2022'!$F$22*0.1*('Payroll 2022'!F172/SUMIF($C$165:$C$203,$A$3,$F$165:$F$203)),0),0),0)</f>
        <v>0</v>
      </c>
      <c r="M172" s="77">
        <f t="shared" si="42"/>
        <v>0</v>
      </c>
      <c r="N172" s="35"/>
    </row>
    <row r="173" spans="1:14" outlineLevel="1" x14ac:dyDescent="0.2">
      <c r="A173" s="122"/>
      <c r="B173" s="123"/>
      <c r="C173" s="128"/>
      <c r="D173" s="129"/>
      <c r="E173" s="105">
        <f t="shared" si="37"/>
        <v>0</v>
      </c>
      <c r="F173" s="111">
        <f t="shared" si="38"/>
        <v>0</v>
      </c>
      <c r="G173" s="35">
        <f t="shared" si="39"/>
        <v>0</v>
      </c>
      <c r="H173" s="35">
        <f t="shared" si="40"/>
        <v>0</v>
      </c>
      <c r="I173" s="35">
        <f t="shared" si="35"/>
        <v>0</v>
      </c>
      <c r="J173" s="35">
        <f t="shared" si="36"/>
        <v>0</v>
      </c>
      <c r="K173" s="77">
        <f t="shared" si="41"/>
        <v>0</v>
      </c>
      <c r="L173" s="35">
        <f>IFERROR(IF('Payroll 2022'!C173='Payroll 2022'!$A$3,IF('Income Statement 2022'!$F$22&gt;0,'Income Statement 2022'!$F$22*0.1*('Payroll 2022'!F173/SUMIF($C$165:$C$203,$A$3,$F$165:$F$203)),0),0),0)</f>
        <v>0</v>
      </c>
      <c r="M173" s="77">
        <f t="shared" si="42"/>
        <v>0</v>
      </c>
      <c r="N173" s="35"/>
    </row>
    <row r="174" spans="1:14" outlineLevel="1" x14ac:dyDescent="0.2">
      <c r="A174" s="122"/>
      <c r="B174" s="123"/>
      <c r="C174" s="128"/>
      <c r="D174" s="129"/>
      <c r="E174" s="105">
        <f t="shared" si="37"/>
        <v>0</v>
      </c>
      <c r="F174" s="111">
        <f t="shared" si="38"/>
        <v>0</v>
      </c>
      <c r="G174" s="35">
        <f t="shared" si="39"/>
        <v>0</v>
      </c>
      <c r="H174" s="35">
        <f t="shared" si="40"/>
        <v>0</v>
      </c>
      <c r="I174" s="35">
        <f t="shared" si="35"/>
        <v>0</v>
      </c>
      <c r="J174" s="35">
        <f t="shared" si="36"/>
        <v>0</v>
      </c>
      <c r="K174" s="77">
        <f t="shared" si="41"/>
        <v>0</v>
      </c>
      <c r="L174" s="35">
        <f>IFERROR(IF('Payroll 2022'!C174='Payroll 2022'!$A$3,IF('Income Statement 2022'!$F$22&gt;0,'Income Statement 2022'!$F$22*0.1*('Payroll 2022'!F174/SUMIF($C$165:$C$203,$A$3,$F$165:$F$203)),0),0),0)</f>
        <v>0</v>
      </c>
      <c r="M174" s="77">
        <f t="shared" si="42"/>
        <v>0</v>
      </c>
      <c r="N174" s="35"/>
    </row>
    <row r="175" spans="1:14" outlineLevel="1" x14ac:dyDescent="0.2">
      <c r="A175" s="109"/>
      <c r="B175" s="109"/>
      <c r="D175" s="130"/>
      <c r="E175" s="105">
        <f t="shared" si="37"/>
        <v>0</v>
      </c>
      <c r="F175" s="111">
        <f t="shared" si="38"/>
        <v>0</v>
      </c>
      <c r="G175" s="35">
        <f t="shared" si="39"/>
        <v>0</v>
      </c>
      <c r="H175" s="35">
        <f t="shared" si="40"/>
        <v>0</v>
      </c>
      <c r="I175" s="35">
        <f t="shared" si="35"/>
        <v>0</v>
      </c>
      <c r="J175" s="35">
        <f t="shared" si="36"/>
        <v>0</v>
      </c>
      <c r="K175" s="77">
        <f t="shared" si="41"/>
        <v>0</v>
      </c>
      <c r="L175" s="35">
        <f>IFERROR(IF('Payroll 2022'!C175='Payroll 2022'!$A$3,IF('Income Statement 2022'!$F$22&gt;0,'Income Statement 2022'!$F$22*0.1*('Payroll 2022'!F175/SUMIF($C$165:$C$203,$A$3,$F$165:$F$203)),0),0),0)</f>
        <v>0</v>
      </c>
      <c r="M175" s="77">
        <f t="shared" si="42"/>
        <v>0</v>
      </c>
      <c r="N175" s="35"/>
    </row>
    <row r="176" spans="1:14" outlineLevel="1" x14ac:dyDescent="0.2">
      <c r="A176" s="109"/>
      <c r="B176" s="109"/>
      <c r="D176" s="130"/>
      <c r="E176" s="105">
        <f t="shared" si="37"/>
        <v>0</v>
      </c>
      <c r="F176" s="111">
        <f t="shared" si="38"/>
        <v>0</v>
      </c>
      <c r="G176" s="35">
        <f t="shared" si="39"/>
        <v>0</v>
      </c>
      <c r="H176" s="35">
        <f t="shared" si="40"/>
        <v>0</v>
      </c>
      <c r="I176" s="35">
        <f t="shared" si="35"/>
        <v>0</v>
      </c>
      <c r="J176" s="35">
        <f t="shared" si="36"/>
        <v>0</v>
      </c>
      <c r="K176" s="77">
        <f t="shared" si="41"/>
        <v>0</v>
      </c>
      <c r="L176" s="35">
        <f>IFERROR(IF('Payroll 2022'!C176='Payroll 2022'!$A$3,IF('Income Statement 2022'!$F$22&gt;0,'Income Statement 2022'!$F$22*0.1*('Payroll 2022'!F176/SUMIF($C$165:$C$203,$A$3,$F$165:$F$203)),0),0),0)</f>
        <v>0</v>
      </c>
      <c r="M176" s="77">
        <f t="shared" si="42"/>
        <v>0</v>
      </c>
      <c r="N176" s="35"/>
    </row>
    <row r="177" spans="1:14" outlineLevel="1" x14ac:dyDescent="0.2">
      <c r="A177" s="109"/>
      <c r="B177" s="109"/>
      <c r="D177" s="130"/>
      <c r="E177" s="105">
        <f t="shared" si="37"/>
        <v>0</v>
      </c>
      <c r="F177" s="111">
        <f t="shared" si="38"/>
        <v>0</v>
      </c>
      <c r="G177" s="35">
        <f t="shared" si="39"/>
        <v>0</v>
      </c>
      <c r="H177" s="35">
        <f t="shared" si="40"/>
        <v>0</v>
      </c>
      <c r="I177" s="35">
        <f t="shared" si="35"/>
        <v>0</v>
      </c>
      <c r="J177" s="35">
        <f t="shared" si="36"/>
        <v>0</v>
      </c>
      <c r="K177" s="77">
        <f t="shared" si="41"/>
        <v>0</v>
      </c>
      <c r="L177" s="35">
        <f>IFERROR(IF('Payroll 2022'!C177='Payroll 2022'!$A$3,IF('Income Statement 2022'!$F$22&gt;0,'Income Statement 2022'!$F$22*0.1*('Payroll 2022'!F177/SUMIF($C$165:$C$203,$A$3,$F$165:$F$203)),0),0),0)</f>
        <v>0</v>
      </c>
      <c r="M177" s="77">
        <f t="shared" si="42"/>
        <v>0</v>
      </c>
      <c r="N177" s="35"/>
    </row>
    <row r="178" spans="1:14" outlineLevel="1" x14ac:dyDescent="0.2">
      <c r="A178" s="109"/>
      <c r="B178" s="109"/>
      <c r="D178" s="130"/>
      <c r="E178" s="105">
        <f t="shared" si="37"/>
        <v>0</v>
      </c>
      <c r="F178" s="111">
        <f t="shared" si="38"/>
        <v>0</v>
      </c>
      <c r="G178" s="35">
        <f t="shared" si="39"/>
        <v>0</v>
      </c>
      <c r="H178" s="35">
        <f t="shared" si="40"/>
        <v>0</v>
      </c>
      <c r="I178" s="35">
        <f t="shared" si="35"/>
        <v>0</v>
      </c>
      <c r="J178" s="35">
        <f t="shared" si="36"/>
        <v>0</v>
      </c>
      <c r="K178" s="77">
        <f t="shared" si="41"/>
        <v>0</v>
      </c>
      <c r="L178" s="35">
        <f>IFERROR(IF('Payroll 2022'!C178='Payroll 2022'!$A$3,IF('Income Statement 2022'!$F$22&gt;0,'Income Statement 2022'!$F$22*0.1*('Payroll 2022'!F178/SUMIF($C$165:$C$203,$A$3,$F$165:$F$203)),0),0),0)</f>
        <v>0</v>
      </c>
      <c r="M178" s="77">
        <f t="shared" si="42"/>
        <v>0</v>
      </c>
      <c r="N178" s="35"/>
    </row>
    <row r="179" spans="1:14" outlineLevel="1" x14ac:dyDescent="0.2">
      <c r="A179" s="109"/>
      <c r="B179" s="109"/>
      <c r="D179" s="130"/>
      <c r="E179" s="105">
        <f t="shared" si="37"/>
        <v>0</v>
      </c>
      <c r="F179" s="111">
        <f t="shared" si="38"/>
        <v>0</v>
      </c>
      <c r="G179" s="35">
        <f t="shared" si="39"/>
        <v>0</v>
      </c>
      <c r="H179" s="35">
        <f t="shared" si="40"/>
        <v>0</v>
      </c>
      <c r="I179" s="35">
        <f t="shared" si="35"/>
        <v>0</v>
      </c>
      <c r="J179" s="35">
        <f t="shared" si="36"/>
        <v>0</v>
      </c>
      <c r="K179" s="77">
        <f t="shared" si="41"/>
        <v>0</v>
      </c>
      <c r="L179" s="35">
        <f>IFERROR(IF('Payroll 2022'!C179='Payroll 2022'!$A$3,IF('Income Statement 2022'!$F$22&gt;0,'Income Statement 2022'!$F$22*0.1*('Payroll 2022'!F179/SUMIF($C$165:$C$203,$A$3,$F$165:$F$203)),0),0),0)</f>
        <v>0</v>
      </c>
      <c r="M179" s="77">
        <f t="shared" si="42"/>
        <v>0</v>
      </c>
      <c r="N179" s="35"/>
    </row>
    <row r="180" spans="1:14" outlineLevel="1" x14ac:dyDescent="0.2">
      <c r="A180" s="109"/>
      <c r="B180" s="109"/>
      <c r="D180" s="130"/>
      <c r="E180" s="105">
        <f t="shared" si="37"/>
        <v>0</v>
      </c>
      <c r="F180" s="111">
        <f t="shared" si="38"/>
        <v>0</v>
      </c>
      <c r="G180" s="35">
        <f t="shared" si="39"/>
        <v>0</v>
      </c>
      <c r="H180" s="35">
        <f t="shared" si="40"/>
        <v>0</v>
      </c>
      <c r="I180" s="35">
        <f t="shared" si="35"/>
        <v>0</v>
      </c>
      <c r="J180" s="35">
        <f t="shared" si="36"/>
        <v>0</v>
      </c>
      <c r="K180" s="77">
        <f t="shared" si="41"/>
        <v>0</v>
      </c>
      <c r="L180" s="35">
        <f>IFERROR(IF('Payroll 2022'!C180='Payroll 2022'!$A$3,IF('Income Statement 2022'!$F$22&gt;0,'Income Statement 2022'!$F$22*0.1*('Payroll 2022'!F180/SUMIF($C$165:$C$203,$A$3,$F$165:$F$203)),0),0),0)</f>
        <v>0</v>
      </c>
      <c r="M180" s="77">
        <f t="shared" si="42"/>
        <v>0</v>
      </c>
      <c r="N180" s="35"/>
    </row>
    <row r="181" spans="1:14" outlineLevel="1" x14ac:dyDescent="0.2">
      <c r="A181" s="109"/>
      <c r="B181" s="109"/>
      <c r="D181" s="130"/>
      <c r="E181" s="105">
        <f t="shared" si="37"/>
        <v>0</v>
      </c>
      <c r="F181" s="111">
        <f t="shared" si="38"/>
        <v>0</v>
      </c>
      <c r="G181" s="35">
        <f t="shared" si="39"/>
        <v>0</v>
      </c>
      <c r="H181" s="35">
        <f t="shared" si="40"/>
        <v>0</v>
      </c>
      <c r="I181" s="35">
        <f t="shared" si="35"/>
        <v>0</v>
      </c>
      <c r="J181" s="35">
        <f t="shared" si="36"/>
        <v>0</v>
      </c>
      <c r="K181" s="77">
        <f t="shared" si="41"/>
        <v>0</v>
      </c>
      <c r="L181" s="35">
        <f>IFERROR(IF('Payroll 2022'!C181='Payroll 2022'!$A$3,IF('Income Statement 2022'!$F$22&gt;0,'Income Statement 2022'!$F$22*0.1*('Payroll 2022'!F181/SUMIF($C$165:$C$203,$A$3,$F$165:$F$203)),0),0),0)</f>
        <v>0</v>
      </c>
      <c r="M181" s="77">
        <f t="shared" si="42"/>
        <v>0</v>
      </c>
      <c r="N181" s="35"/>
    </row>
    <row r="182" spans="1:14" outlineLevel="1" x14ac:dyDescent="0.2">
      <c r="A182" s="109"/>
      <c r="B182" s="109"/>
      <c r="D182" s="130"/>
      <c r="E182" s="105">
        <f t="shared" si="37"/>
        <v>0</v>
      </c>
      <c r="F182" s="111">
        <f t="shared" si="38"/>
        <v>0</v>
      </c>
      <c r="G182" s="35">
        <f t="shared" si="39"/>
        <v>0</v>
      </c>
      <c r="H182" s="35">
        <f t="shared" si="40"/>
        <v>0</v>
      </c>
      <c r="I182" s="35">
        <f t="shared" si="35"/>
        <v>0</v>
      </c>
      <c r="J182" s="35">
        <f t="shared" si="36"/>
        <v>0</v>
      </c>
      <c r="K182" s="77">
        <f t="shared" si="41"/>
        <v>0</v>
      </c>
      <c r="L182" s="35">
        <f>IFERROR(IF('Payroll 2022'!C182='Payroll 2022'!$A$3,IF('Income Statement 2022'!$F$22&gt;0,'Income Statement 2022'!$F$22*0.1*('Payroll 2022'!F182/SUMIF($C$165:$C$203,$A$3,$F$165:$F$203)),0),0),0)</f>
        <v>0</v>
      </c>
      <c r="M182" s="77">
        <f t="shared" si="42"/>
        <v>0</v>
      </c>
      <c r="N182" s="35"/>
    </row>
    <row r="183" spans="1:14" outlineLevel="1" x14ac:dyDescent="0.2">
      <c r="A183" s="109"/>
      <c r="B183" s="109"/>
      <c r="D183" s="130"/>
      <c r="E183" s="105">
        <f t="shared" si="37"/>
        <v>0</v>
      </c>
      <c r="F183" s="111">
        <f t="shared" si="38"/>
        <v>0</v>
      </c>
      <c r="G183" s="35">
        <f t="shared" si="39"/>
        <v>0</v>
      </c>
      <c r="H183" s="35">
        <f t="shared" si="40"/>
        <v>0</v>
      </c>
      <c r="I183" s="35">
        <f t="shared" si="35"/>
        <v>0</v>
      </c>
      <c r="J183" s="35">
        <f t="shared" si="36"/>
        <v>0</v>
      </c>
      <c r="K183" s="77">
        <f t="shared" si="41"/>
        <v>0</v>
      </c>
      <c r="L183" s="35">
        <f>IFERROR(IF('Payroll 2022'!C183='Payroll 2022'!$A$3,IF('Income Statement 2022'!$F$22&gt;0,'Income Statement 2022'!$F$22*0.1*('Payroll 2022'!F183/SUMIF($C$165:$C$203,$A$3,$F$165:$F$203)),0),0),0)</f>
        <v>0</v>
      </c>
      <c r="M183" s="77">
        <f t="shared" si="42"/>
        <v>0</v>
      </c>
      <c r="N183" s="35"/>
    </row>
    <row r="184" spans="1:14" outlineLevel="1" x14ac:dyDescent="0.2">
      <c r="A184" s="109"/>
      <c r="B184" s="109"/>
      <c r="D184" s="130"/>
      <c r="E184" s="105">
        <f t="shared" si="37"/>
        <v>0</v>
      </c>
      <c r="F184" s="111">
        <f t="shared" si="38"/>
        <v>0</v>
      </c>
      <c r="G184" s="35">
        <f t="shared" si="39"/>
        <v>0</v>
      </c>
      <c r="H184" s="35">
        <f t="shared" si="40"/>
        <v>0</v>
      </c>
      <c r="I184" s="35">
        <f t="shared" si="35"/>
        <v>0</v>
      </c>
      <c r="J184" s="35">
        <f t="shared" si="36"/>
        <v>0</v>
      </c>
      <c r="K184" s="77">
        <f t="shared" si="41"/>
        <v>0</v>
      </c>
      <c r="L184" s="35">
        <f>IFERROR(IF('Payroll 2022'!C184='Payroll 2022'!$A$3,IF('Income Statement 2022'!$F$22&gt;0,'Income Statement 2022'!$F$22*0.1*('Payroll 2022'!F184/SUMIF($C$165:$C$203,$A$3,$F$165:$F$203)),0),0),0)</f>
        <v>0</v>
      </c>
      <c r="M184" s="77">
        <f t="shared" si="42"/>
        <v>0</v>
      </c>
      <c r="N184" s="35"/>
    </row>
    <row r="185" spans="1:14" outlineLevel="1" x14ac:dyDescent="0.2">
      <c r="A185" s="109"/>
      <c r="B185" s="109"/>
      <c r="D185" s="130"/>
      <c r="E185" s="105">
        <f t="shared" si="37"/>
        <v>0</v>
      </c>
      <c r="F185" s="111">
        <f t="shared" si="38"/>
        <v>0</v>
      </c>
      <c r="G185" s="35">
        <f t="shared" si="39"/>
        <v>0</v>
      </c>
      <c r="H185" s="35">
        <f t="shared" si="40"/>
        <v>0</v>
      </c>
      <c r="I185" s="35">
        <f t="shared" si="35"/>
        <v>0</v>
      </c>
      <c r="J185" s="35">
        <f t="shared" si="36"/>
        <v>0</v>
      </c>
      <c r="K185" s="77">
        <f t="shared" si="41"/>
        <v>0</v>
      </c>
      <c r="L185" s="35">
        <f>IFERROR(IF('Payroll 2022'!C185='Payroll 2022'!$A$3,IF('Income Statement 2022'!$F$22&gt;0,'Income Statement 2022'!$F$22*0.1*('Payroll 2022'!F185/SUMIF($C$165:$C$203,$A$3,$F$165:$F$203)),0),0),0)</f>
        <v>0</v>
      </c>
      <c r="M185" s="77">
        <f t="shared" si="42"/>
        <v>0</v>
      </c>
      <c r="N185" s="35"/>
    </row>
    <row r="186" spans="1:14" outlineLevel="1" x14ac:dyDescent="0.2">
      <c r="A186" s="109"/>
      <c r="B186" s="109"/>
      <c r="D186" s="130"/>
      <c r="E186" s="105">
        <f t="shared" si="37"/>
        <v>0</v>
      </c>
      <c r="F186" s="111">
        <f t="shared" si="38"/>
        <v>0</v>
      </c>
      <c r="G186" s="35">
        <f t="shared" si="39"/>
        <v>0</v>
      </c>
      <c r="H186" s="35">
        <f t="shared" si="40"/>
        <v>0</v>
      </c>
      <c r="I186" s="35">
        <f t="shared" si="35"/>
        <v>0</v>
      </c>
      <c r="J186" s="35">
        <f t="shared" si="36"/>
        <v>0</v>
      </c>
      <c r="K186" s="77">
        <f t="shared" si="41"/>
        <v>0</v>
      </c>
      <c r="L186" s="35">
        <f>IFERROR(IF('Payroll 2022'!C186='Payroll 2022'!$A$3,IF('Income Statement 2022'!$F$22&gt;0,'Income Statement 2022'!$F$22*0.1*('Payroll 2022'!F186/SUMIF($C$165:$C$203,$A$3,$F$165:$F$203)),0),0),0)</f>
        <v>0</v>
      </c>
      <c r="M186" s="77">
        <f t="shared" si="42"/>
        <v>0</v>
      </c>
      <c r="N186" s="35"/>
    </row>
    <row r="187" spans="1:14" outlineLevel="1" x14ac:dyDescent="0.2">
      <c r="A187" s="109"/>
      <c r="B187" s="109"/>
      <c r="D187" s="130"/>
      <c r="E187" s="105">
        <f t="shared" si="37"/>
        <v>0</v>
      </c>
      <c r="F187" s="111">
        <f t="shared" si="38"/>
        <v>0</v>
      </c>
      <c r="G187" s="35">
        <f t="shared" si="39"/>
        <v>0</v>
      </c>
      <c r="H187" s="35">
        <f t="shared" si="40"/>
        <v>0</v>
      </c>
      <c r="I187" s="35">
        <f t="shared" si="35"/>
        <v>0</v>
      </c>
      <c r="J187" s="35">
        <f t="shared" si="36"/>
        <v>0</v>
      </c>
      <c r="K187" s="77">
        <f t="shared" si="41"/>
        <v>0</v>
      </c>
      <c r="L187" s="35">
        <f>IFERROR(IF('Payroll 2022'!C187='Payroll 2022'!$A$3,IF('Income Statement 2022'!$F$22&gt;0,'Income Statement 2022'!$F$22*0.1*('Payroll 2022'!F187/SUMIF($C$165:$C$203,$A$3,$F$165:$F$203)),0),0),0)</f>
        <v>0</v>
      </c>
      <c r="M187" s="77">
        <f t="shared" si="42"/>
        <v>0</v>
      </c>
      <c r="N187" s="35"/>
    </row>
    <row r="188" spans="1:14" outlineLevel="1" x14ac:dyDescent="0.2">
      <c r="A188" s="109"/>
      <c r="B188" s="109"/>
      <c r="D188" s="130"/>
      <c r="E188" s="105">
        <f t="shared" si="37"/>
        <v>0</v>
      </c>
      <c r="F188" s="111">
        <f t="shared" si="38"/>
        <v>0</v>
      </c>
      <c r="G188" s="35">
        <f t="shared" si="39"/>
        <v>0</v>
      </c>
      <c r="H188" s="35">
        <f t="shared" si="40"/>
        <v>0</v>
      </c>
      <c r="I188" s="35">
        <f t="shared" si="35"/>
        <v>0</v>
      </c>
      <c r="J188" s="35">
        <f t="shared" si="36"/>
        <v>0</v>
      </c>
      <c r="K188" s="77">
        <f t="shared" si="41"/>
        <v>0</v>
      </c>
      <c r="L188" s="35">
        <f>IFERROR(IF('Payroll 2022'!C188='Payroll 2022'!$A$3,IF('Income Statement 2022'!$F$22&gt;0,'Income Statement 2022'!$F$22*0.1*('Payroll 2022'!F188/SUMIF($C$165:$C$203,$A$3,$F$165:$F$203)),0),0),0)</f>
        <v>0</v>
      </c>
      <c r="M188" s="77">
        <f t="shared" si="42"/>
        <v>0</v>
      </c>
      <c r="N188" s="35"/>
    </row>
    <row r="189" spans="1:14" outlineLevel="1" x14ac:dyDescent="0.2">
      <c r="A189" s="109"/>
      <c r="B189" s="109"/>
      <c r="D189" s="130"/>
      <c r="E189" s="105">
        <f t="shared" si="37"/>
        <v>0</v>
      </c>
      <c r="F189" s="111">
        <f t="shared" si="38"/>
        <v>0</v>
      </c>
      <c r="G189" s="35">
        <f t="shared" si="39"/>
        <v>0</v>
      </c>
      <c r="H189" s="35">
        <f t="shared" si="40"/>
        <v>0</v>
      </c>
      <c r="I189" s="35">
        <f t="shared" si="35"/>
        <v>0</v>
      </c>
      <c r="J189" s="35">
        <f t="shared" si="36"/>
        <v>0</v>
      </c>
      <c r="K189" s="77">
        <f t="shared" si="41"/>
        <v>0</v>
      </c>
      <c r="L189" s="35">
        <f>IFERROR(IF('Payroll 2022'!C189='Payroll 2022'!$A$3,IF('Income Statement 2022'!$F$22&gt;0,'Income Statement 2022'!$F$22*0.1*('Payroll 2022'!F189/SUMIF($C$165:$C$203,$A$3,$F$165:$F$203)),0),0),0)</f>
        <v>0</v>
      </c>
      <c r="M189" s="77">
        <f t="shared" si="42"/>
        <v>0</v>
      </c>
      <c r="N189" s="35"/>
    </row>
    <row r="190" spans="1:14" outlineLevel="1" x14ac:dyDescent="0.2">
      <c r="A190" s="109"/>
      <c r="B190" s="109"/>
      <c r="D190" s="130"/>
      <c r="E190" s="105">
        <f t="shared" si="37"/>
        <v>0</v>
      </c>
      <c r="F190" s="111">
        <f t="shared" si="38"/>
        <v>0</v>
      </c>
      <c r="G190" s="35">
        <f t="shared" si="39"/>
        <v>0</v>
      </c>
      <c r="H190" s="35">
        <f t="shared" si="40"/>
        <v>0</v>
      </c>
      <c r="I190" s="35">
        <f t="shared" si="35"/>
        <v>0</v>
      </c>
      <c r="J190" s="35">
        <f t="shared" si="36"/>
        <v>0</v>
      </c>
      <c r="K190" s="77">
        <f t="shared" si="41"/>
        <v>0</v>
      </c>
      <c r="L190" s="35">
        <f>IFERROR(IF('Payroll 2022'!C190='Payroll 2022'!$A$3,IF('Income Statement 2022'!$F$22&gt;0,'Income Statement 2022'!$F$22*0.1*('Payroll 2022'!F190/SUMIF($C$165:$C$203,$A$3,$F$165:$F$203)),0),0),0)</f>
        <v>0</v>
      </c>
      <c r="M190" s="77">
        <f t="shared" si="42"/>
        <v>0</v>
      </c>
      <c r="N190" s="35"/>
    </row>
    <row r="191" spans="1:14" outlineLevel="1" x14ac:dyDescent="0.2">
      <c r="A191" s="109"/>
      <c r="B191" s="109"/>
      <c r="D191" s="130"/>
      <c r="E191" s="105">
        <f t="shared" si="37"/>
        <v>0</v>
      </c>
      <c r="F191" s="111">
        <f t="shared" si="38"/>
        <v>0</v>
      </c>
      <c r="G191" s="35">
        <f t="shared" si="39"/>
        <v>0</v>
      </c>
      <c r="H191" s="35">
        <f t="shared" si="40"/>
        <v>0</v>
      </c>
      <c r="I191" s="35">
        <f t="shared" si="35"/>
        <v>0</v>
      </c>
      <c r="J191" s="35">
        <f t="shared" si="36"/>
        <v>0</v>
      </c>
      <c r="K191" s="77">
        <f t="shared" si="41"/>
        <v>0</v>
      </c>
      <c r="L191" s="35">
        <f>IFERROR(IF('Payroll 2022'!C191='Payroll 2022'!$A$3,IF('Income Statement 2022'!$F$22&gt;0,'Income Statement 2022'!$F$22*0.1*('Payroll 2022'!F191/SUMIF($C$165:$C$203,$A$3,$F$165:$F$203)),0),0),0)</f>
        <v>0</v>
      </c>
      <c r="M191" s="77">
        <f t="shared" si="42"/>
        <v>0</v>
      </c>
      <c r="N191" s="35"/>
    </row>
    <row r="192" spans="1:14" outlineLevel="1" x14ac:dyDescent="0.2">
      <c r="A192" s="109"/>
      <c r="B192" s="109"/>
      <c r="D192" s="130"/>
      <c r="E192" s="105">
        <f t="shared" si="37"/>
        <v>0</v>
      </c>
      <c r="F192" s="111">
        <f t="shared" si="38"/>
        <v>0</v>
      </c>
      <c r="G192" s="35">
        <f t="shared" si="39"/>
        <v>0</v>
      </c>
      <c r="H192" s="35">
        <f t="shared" si="40"/>
        <v>0</v>
      </c>
      <c r="I192" s="35">
        <f t="shared" si="35"/>
        <v>0</v>
      </c>
      <c r="J192" s="35">
        <f t="shared" si="36"/>
        <v>0</v>
      </c>
      <c r="K192" s="77">
        <f t="shared" si="41"/>
        <v>0</v>
      </c>
      <c r="L192" s="35">
        <f>IFERROR(IF('Payroll 2022'!C192='Payroll 2022'!$A$3,IF('Income Statement 2022'!$F$22&gt;0,'Income Statement 2022'!$F$22*0.1*('Payroll 2022'!F192/SUMIF($C$165:$C$203,$A$3,$F$165:$F$203)),0),0),0)</f>
        <v>0</v>
      </c>
      <c r="M192" s="77">
        <f t="shared" si="42"/>
        <v>0</v>
      </c>
      <c r="N192" s="35"/>
    </row>
    <row r="193" spans="1:14" outlineLevel="1" x14ac:dyDescent="0.2">
      <c r="A193" s="109"/>
      <c r="B193" s="109"/>
      <c r="D193" s="130"/>
      <c r="E193" s="105">
        <f t="shared" si="37"/>
        <v>0</v>
      </c>
      <c r="F193" s="111">
        <f t="shared" si="38"/>
        <v>0</v>
      </c>
      <c r="G193" s="35">
        <f t="shared" si="39"/>
        <v>0</v>
      </c>
      <c r="H193" s="35">
        <f t="shared" si="40"/>
        <v>0</v>
      </c>
      <c r="I193" s="35">
        <f t="shared" si="35"/>
        <v>0</v>
      </c>
      <c r="J193" s="35">
        <f t="shared" si="36"/>
        <v>0</v>
      </c>
      <c r="K193" s="77">
        <f t="shared" si="41"/>
        <v>0</v>
      </c>
      <c r="L193" s="35">
        <f>IFERROR(IF('Payroll 2022'!C193='Payroll 2022'!$A$3,IF('Income Statement 2022'!$F$22&gt;0,'Income Statement 2022'!$F$22*0.1*('Payroll 2022'!F193/SUMIF($C$165:$C$203,$A$3,$F$165:$F$203)),0),0),0)</f>
        <v>0</v>
      </c>
      <c r="M193" s="77">
        <f t="shared" si="42"/>
        <v>0</v>
      </c>
      <c r="N193" s="35"/>
    </row>
    <row r="194" spans="1:14" outlineLevel="1" x14ac:dyDescent="0.2">
      <c r="A194" s="109"/>
      <c r="B194" s="109"/>
      <c r="D194" s="130"/>
      <c r="E194" s="105">
        <f t="shared" si="37"/>
        <v>0</v>
      </c>
      <c r="F194" s="111">
        <f t="shared" si="38"/>
        <v>0</v>
      </c>
      <c r="G194" s="35">
        <f t="shared" si="39"/>
        <v>0</v>
      </c>
      <c r="H194" s="35">
        <f t="shared" si="40"/>
        <v>0</v>
      </c>
      <c r="I194" s="35">
        <f t="shared" si="35"/>
        <v>0</v>
      </c>
      <c r="J194" s="35">
        <f t="shared" si="36"/>
        <v>0</v>
      </c>
      <c r="K194" s="77">
        <f t="shared" si="41"/>
        <v>0</v>
      </c>
      <c r="L194" s="35">
        <f>IFERROR(IF('Payroll 2022'!C194='Payroll 2022'!$A$3,IF('Income Statement 2022'!$F$22&gt;0,'Income Statement 2022'!$F$22*0.1*('Payroll 2022'!F194/SUMIF($C$165:$C$203,$A$3,$F$165:$F$203)),0),0),0)</f>
        <v>0</v>
      </c>
      <c r="M194" s="77">
        <f t="shared" si="42"/>
        <v>0</v>
      </c>
      <c r="N194" s="35"/>
    </row>
    <row r="195" spans="1:14" outlineLevel="1" x14ac:dyDescent="0.2">
      <c r="A195" s="109"/>
      <c r="B195" s="109"/>
      <c r="D195" s="130"/>
      <c r="E195" s="105">
        <f t="shared" si="37"/>
        <v>0</v>
      </c>
      <c r="F195" s="111">
        <f t="shared" si="38"/>
        <v>0</v>
      </c>
      <c r="G195" s="35">
        <f t="shared" si="39"/>
        <v>0</v>
      </c>
      <c r="H195" s="35">
        <f t="shared" si="40"/>
        <v>0</v>
      </c>
      <c r="I195" s="35">
        <f t="shared" si="35"/>
        <v>0</v>
      </c>
      <c r="J195" s="35">
        <f t="shared" si="36"/>
        <v>0</v>
      </c>
      <c r="K195" s="77">
        <f t="shared" si="41"/>
        <v>0</v>
      </c>
      <c r="L195" s="35">
        <f>IFERROR(IF('Payroll 2022'!C195='Payroll 2022'!$A$3,IF('Income Statement 2022'!$F$22&gt;0,'Income Statement 2022'!$F$22*0.1*('Payroll 2022'!F195/SUMIF($C$165:$C$203,$A$3,$F$165:$F$203)),0),0),0)</f>
        <v>0</v>
      </c>
      <c r="M195" s="77">
        <f t="shared" si="42"/>
        <v>0</v>
      </c>
      <c r="N195" s="35"/>
    </row>
    <row r="196" spans="1:14" outlineLevel="1" x14ac:dyDescent="0.2">
      <c r="A196" s="109"/>
      <c r="B196" s="109"/>
      <c r="D196" s="130"/>
      <c r="E196" s="105">
        <f t="shared" si="37"/>
        <v>0</v>
      </c>
      <c r="F196" s="111">
        <f t="shared" si="38"/>
        <v>0</v>
      </c>
      <c r="G196" s="35">
        <f t="shared" si="39"/>
        <v>0</v>
      </c>
      <c r="H196" s="35">
        <f t="shared" si="40"/>
        <v>0</v>
      </c>
      <c r="I196" s="35">
        <f t="shared" si="35"/>
        <v>0</v>
      </c>
      <c r="J196" s="35">
        <f t="shared" si="36"/>
        <v>0</v>
      </c>
      <c r="K196" s="77">
        <f t="shared" si="41"/>
        <v>0</v>
      </c>
      <c r="L196" s="35">
        <f>IFERROR(IF('Payroll 2022'!C196='Payroll 2022'!$A$3,IF('Income Statement 2022'!$F$22&gt;0,'Income Statement 2022'!$F$22*0.1*('Payroll 2022'!F196/SUMIF($C$165:$C$203,$A$3,$F$165:$F$203)),0),0),0)</f>
        <v>0</v>
      </c>
      <c r="M196" s="77">
        <f t="shared" si="42"/>
        <v>0</v>
      </c>
      <c r="N196" s="35"/>
    </row>
    <row r="197" spans="1:14" outlineLevel="1" x14ac:dyDescent="0.2">
      <c r="A197" s="109"/>
      <c r="B197" s="109"/>
      <c r="D197" s="130"/>
      <c r="E197" s="105">
        <f>IF(C197=$A$3,$C$3*NETWORKDAYS($C$162,$E$162),0)</f>
        <v>0</v>
      </c>
      <c r="F197" s="111">
        <f t="shared" si="38"/>
        <v>0</v>
      </c>
      <c r="G197" s="35">
        <f t="shared" si="39"/>
        <v>0</v>
      </c>
      <c r="H197" s="35">
        <f t="shared" si="40"/>
        <v>0</v>
      </c>
      <c r="I197" s="35">
        <f t="shared" si="35"/>
        <v>0</v>
      </c>
      <c r="J197" s="35">
        <f t="shared" si="36"/>
        <v>0</v>
      </c>
      <c r="K197" s="77">
        <f t="shared" si="41"/>
        <v>0</v>
      </c>
      <c r="L197" s="35">
        <f>IFERROR(IF('Payroll 2022'!C197='Payroll 2022'!$A$3,IF('Income Statement 2022'!$F$22&gt;0,'Income Statement 2022'!$F$22*0.1*('Payroll 2022'!F197/SUMIF($C$165:$C$203,$A$3,$F$165:$F$203)),0),0),0)</f>
        <v>0</v>
      </c>
      <c r="M197" s="77">
        <f t="shared" si="42"/>
        <v>0</v>
      </c>
      <c r="N197" s="35"/>
    </row>
    <row r="198" spans="1:14" outlineLevel="1" x14ac:dyDescent="0.2">
      <c r="A198" s="109"/>
      <c r="B198" s="109"/>
      <c r="D198" s="130"/>
      <c r="E198" s="105">
        <f t="shared" si="37"/>
        <v>0</v>
      </c>
      <c r="F198" s="111">
        <f t="shared" si="38"/>
        <v>0</v>
      </c>
      <c r="G198" s="35">
        <f t="shared" si="39"/>
        <v>0</v>
      </c>
      <c r="H198" s="35">
        <f t="shared" si="40"/>
        <v>0</v>
      </c>
      <c r="I198" s="35">
        <f t="shared" si="35"/>
        <v>0</v>
      </c>
      <c r="J198" s="35">
        <f t="shared" si="36"/>
        <v>0</v>
      </c>
      <c r="K198" s="77">
        <f t="shared" si="41"/>
        <v>0</v>
      </c>
      <c r="L198" s="35">
        <f>IFERROR(IF('Payroll 2022'!C198='Payroll 2022'!$A$3,IF('Income Statement 2022'!$F$22&gt;0,'Income Statement 2022'!$F$22*0.1*('Payroll 2022'!F198/SUMIF($C$165:$C$203,$A$3,$F$165:$F$203)),0),0),0)</f>
        <v>0</v>
      </c>
      <c r="M198" s="77">
        <f t="shared" si="42"/>
        <v>0</v>
      </c>
      <c r="N198" s="35"/>
    </row>
    <row r="199" spans="1:14" outlineLevel="1" x14ac:dyDescent="0.2">
      <c r="A199" s="109"/>
      <c r="B199" s="109"/>
      <c r="D199" s="130"/>
      <c r="E199" s="105">
        <f t="shared" si="37"/>
        <v>0</v>
      </c>
      <c r="F199" s="111">
        <f t="shared" si="38"/>
        <v>0</v>
      </c>
      <c r="G199" s="35">
        <f t="shared" si="39"/>
        <v>0</v>
      </c>
      <c r="H199" s="35">
        <f t="shared" si="40"/>
        <v>0</v>
      </c>
      <c r="I199" s="35">
        <f t="shared" si="35"/>
        <v>0</v>
      </c>
      <c r="J199" s="35">
        <f t="shared" si="36"/>
        <v>0</v>
      </c>
      <c r="K199" s="77">
        <f t="shared" si="41"/>
        <v>0</v>
      </c>
      <c r="L199" s="35">
        <f>IFERROR(IF('Payroll 2022'!C199='Payroll 2022'!$A$3,IF('Income Statement 2022'!$F$22&gt;0,'Income Statement 2022'!$F$22*0.1*('Payroll 2022'!F199/SUMIF($C$165:$C$203,$A$3,$F$165:$F$203)),0),0),0)</f>
        <v>0</v>
      </c>
      <c r="M199" s="77">
        <f t="shared" si="42"/>
        <v>0</v>
      </c>
      <c r="N199" s="35"/>
    </row>
    <row r="200" spans="1:14" outlineLevel="1" x14ac:dyDescent="0.2">
      <c r="A200" s="109"/>
      <c r="B200" s="109"/>
      <c r="D200" s="130"/>
      <c r="E200" s="105">
        <f t="shared" si="37"/>
        <v>0</v>
      </c>
      <c r="F200" s="111">
        <f t="shared" si="38"/>
        <v>0</v>
      </c>
      <c r="G200" s="35">
        <f t="shared" si="39"/>
        <v>0</v>
      </c>
      <c r="H200" s="35">
        <f t="shared" si="40"/>
        <v>0</v>
      </c>
      <c r="I200" s="35">
        <f t="shared" si="35"/>
        <v>0</v>
      </c>
      <c r="J200" s="35">
        <f t="shared" si="36"/>
        <v>0</v>
      </c>
      <c r="K200" s="77">
        <f t="shared" si="41"/>
        <v>0</v>
      </c>
      <c r="L200" s="35">
        <f>IFERROR(IF('Payroll 2022'!C200='Payroll 2022'!$A$3,IF('Income Statement 2022'!$F$22&gt;0,'Income Statement 2022'!$F$22*0.1*('Payroll 2022'!F200/SUMIF($C$165:$C$203,$A$3,$F$165:$F$203)),0),0),0)</f>
        <v>0</v>
      </c>
      <c r="M200" s="77">
        <f t="shared" si="42"/>
        <v>0</v>
      </c>
      <c r="N200" s="35"/>
    </row>
    <row r="201" spans="1:14" outlineLevel="1" x14ac:dyDescent="0.2">
      <c r="A201" s="109"/>
      <c r="B201" s="109"/>
      <c r="D201" s="130"/>
      <c r="E201" s="105">
        <f t="shared" si="37"/>
        <v>0</v>
      </c>
      <c r="F201" s="111">
        <f t="shared" si="38"/>
        <v>0</v>
      </c>
      <c r="G201" s="35">
        <f t="shared" si="39"/>
        <v>0</v>
      </c>
      <c r="H201" s="35">
        <f t="shared" si="40"/>
        <v>0</v>
      </c>
      <c r="I201" s="35">
        <f t="shared" si="35"/>
        <v>0</v>
      </c>
      <c r="J201" s="35">
        <f t="shared" si="36"/>
        <v>0</v>
      </c>
      <c r="K201" s="77">
        <f t="shared" si="41"/>
        <v>0</v>
      </c>
      <c r="L201" s="35">
        <f>IFERROR(IF('Payroll 2022'!C201='Payroll 2022'!$A$3,IF('Income Statement 2022'!$F$22&gt;0,'Income Statement 2022'!$F$22*0.1*('Payroll 2022'!F201/SUMIF($C$165:$C$203,$A$3,$F$165:$F$203)),0),0),0)</f>
        <v>0</v>
      </c>
      <c r="M201" s="77">
        <f t="shared" si="42"/>
        <v>0</v>
      </c>
      <c r="N201" s="35"/>
    </row>
    <row r="202" spans="1:14" outlineLevel="1" x14ac:dyDescent="0.2">
      <c r="A202" s="109"/>
      <c r="B202" s="109"/>
      <c r="D202" s="130"/>
      <c r="E202" s="105">
        <f t="shared" si="37"/>
        <v>0</v>
      </c>
      <c r="F202" s="111">
        <f t="shared" si="38"/>
        <v>0</v>
      </c>
      <c r="G202" s="35">
        <f t="shared" si="39"/>
        <v>0</v>
      </c>
      <c r="H202" s="35">
        <f t="shared" si="40"/>
        <v>0</v>
      </c>
      <c r="I202" s="35">
        <f t="shared" si="35"/>
        <v>0</v>
      </c>
      <c r="J202" s="35">
        <f t="shared" si="36"/>
        <v>0</v>
      </c>
      <c r="K202" s="77">
        <f t="shared" si="41"/>
        <v>0</v>
      </c>
      <c r="L202" s="35">
        <f>IFERROR(IF('Payroll 2022'!C202='Payroll 2022'!$A$3,IF('Income Statement 2022'!$F$22&gt;0,'Income Statement 2022'!$F$22*0.1*('Payroll 2022'!F202/SUMIF($C$165:$C$203,$A$3,$F$165:$F$203)),0),0),0)</f>
        <v>0</v>
      </c>
      <c r="M202" s="77">
        <f t="shared" si="42"/>
        <v>0</v>
      </c>
      <c r="N202" s="35"/>
    </row>
    <row r="203" spans="1:14" ht="13.5" outlineLevel="1" thickBot="1" x14ac:dyDescent="0.25">
      <c r="A203" s="112"/>
      <c r="B203" s="112"/>
      <c r="C203" s="131"/>
      <c r="D203" s="132"/>
      <c r="E203" s="116">
        <f t="shared" si="37"/>
        <v>0</v>
      </c>
      <c r="F203" s="117">
        <f t="shared" si="38"/>
        <v>0</v>
      </c>
      <c r="G203" s="114">
        <f t="shared" si="39"/>
        <v>0</v>
      </c>
      <c r="H203" s="114">
        <f t="shared" si="40"/>
        <v>0</v>
      </c>
      <c r="I203" s="114">
        <f t="shared" si="35"/>
        <v>0</v>
      </c>
      <c r="J203" s="114">
        <f t="shared" si="36"/>
        <v>0</v>
      </c>
      <c r="K203" s="118">
        <f t="shared" si="41"/>
        <v>0</v>
      </c>
      <c r="L203" s="114">
        <f>IFERROR(IF('Payroll 2022'!C203='Payroll 2022'!$A$3,IF('Income Statement 2022'!$F$22&gt;0,'Income Statement 2022'!$F$22*0.1*('Payroll 2022'!F203/SUMIF($C$165:$C$203,$A$3,$F$165:$F$203)),0),0),0)</f>
        <v>0</v>
      </c>
      <c r="M203" s="118">
        <f t="shared" si="42"/>
        <v>0</v>
      </c>
      <c r="N203" s="35"/>
    </row>
    <row r="204" spans="1:14" outlineLevel="1" x14ac:dyDescent="0.2">
      <c r="A204" s="67" t="s">
        <v>146</v>
      </c>
      <c r="B204" s="67"/>
      <c r="C204" s="67"/>
      <c r="D204" s="126"/>
      <c r="E204" s="148">
        <f>IFERROR(SUM(E165:E203),"")</f>
        <v>0</v>
      </c>
      <c r="F204" s="77">
        <f t="shared" ref="F204:M204" si="43">IFERROR(SUM(F165:F203),"")</f>
        <v>0</v>
      </c>
      <c r="G204" s="77">
        <f t="shared" si="43"/>
        <v>0</v>
      </c>
      <c r="H204" s="77">
        <f t="shared" si="43"/>
        <v>0</v>
      </c>
      <c r="I204" s="77">
        <f t="shared" si="43"/>
        <v>0</v>
      </c>
      <c r="J204" s="77">
        <f t="shared" si="43"/>
        <v>0</v>
      </c>
      <c r="K204" s="77">
        <f t="shared" si="43"/>
        <v>0</v>
      </c>
      <c r="L204" s="77">
        <f t="shared" si="43"/>
        <v>0</v>
      </c>
      <c r="M204" s="77">
        <f t="shared" si="43"/>
        <v>0</v>
      </c>
      <c r="N204" s="35"/>
    </row>
    <row r="205" spans="1:14" outlineLevel="1" x14ac:dyDescent="0.2">
      <c r="E205" s="35"/>
      <c r="F205" s="35"/>
      <c r="G205" s="35"/>
      <c r="H205" s="35"/>
      <c r="I205" s="35"/>
      <c r="J205" s="35"/>
      <c r="K205" s="35"/>
      <c r="L205" s="35"/>
      <c r="M205" s="35"/>
      <c r="N205" s="35"/>
    </row>
    <row r="206" spans="1:14" x14ac:dyDescent="0.2">
      <c r="E206" s="35"/>
      <c r="F206" s="35"/>
      <c r="G206" s="35"/>
      <c r="H206" s="35"/>
      <c r="I206" s="35"/>
      <c r="J206" s="35"/>
      <c r="K206" s="35"/>
      <c r="L206" s="35"/>
      <c r="M206" s="35"/>
      <c r="N206" s="35"/>
    </row>
    <row r="207" spans="1:14" x14ac:dyDescent="0.2">
      <c r="A207" s="67" t="s">
        <v>56</v>
      </c>
      <c r="B207" s="36" t="s">
        <v>132</v>
      </c>
      <c r="C207" s="121">
        <v>44682</v>
      </c>
      <c r="D207" s="36" t="s">
        <v>133</v>
      </c>
      <c r="E207" s="108">
        <v>44712</v>
      </c>
      <c r="F207" s="35" t="s">
        <v>134</v>
      </c>
      <c r="G207" s="35">
        <f>NETWORKDAYS(C207,E207)</f>
        <v>22</v>
      </c>
      <c r="H207" s="35"/>
      <c r="I207" s="35"/>
      <c r="J207" s="35"/>
      <c r="K207" s="35"/>
      <c r="L207" s="35"/>
      <c r="M207" s="35"/>
      <c r="N207" s="35"/>
    </row>
    <row r="208" spans="1:14" ht="25.5" outlineLevel="1" x14ac:dyDescent="0.2">
      <c r="A208" s="137" t="s">
        <v>135</v>
      </c>
      <c r="B208" s="91" t="s">
        <v>136</v>
      </c>
      <c r="C208" s="91" t="s">
        <v>117</v>
      </c>
      <c r="D208" s="91" t="s">
        <v>137</v>
      </c>
      <c r="E208" s="104" t="s">
        <v>138</v>
      </c>
      <c r="F208" s="104" t="s">
        <v>139</v>
      </c>
      <c r="G208" s="104" t="s">
        <v>5</v>
      </c>
      <c r="H208" s="104" t="s">
        <v>27</v>
      </c>
      <c r="I208" s="104" t="s">
        <v>140</v>
      </c>
      <c r="J208" s="104" t="s">
        <v>141</v>
      </c>
      <c r="K208" s="104" t="s">
        <v>129</v>
      </c>
      <c r="L208" s="104" t="s">
        <v>4</v>
      </c>
      <c r="M208" s="104" t="s">
        <v>142</v>
      </c>
      <c r="N208" s="35"/>
    </row>
    <row r="209" spans="1:14" ht="13.5" outlineLevel="1" thickBot="1" x14ac:dyDescent="0.25">
      <c r="A209" s="138"/>
      <c r="B209" s="143"/>
      <c r="C209" s="143"/>
      <c r="D209" s="143"/>
      <c r="E209" s="139"/>
      <c r="F209" s="139"/>
      <c r="G209" s="140">
        <v>9.4E-2</v>
      </c>
      <c r="H209" s="140">
        <v>3.5999999999999997E-2</v>
      </c>
      <c r="I209" s="140">
        <v>1.6E-2</v>
      </c>
      <c r="J209" s="140">
        <v>4.4999999999999998E-2</v>
      </c>
      <c r="K209" s="141"/>
      <c r="L209" s="142" t="s">
        <v>143</v>
      </c>
      <c r="M209" s="141"/>
      <c r="N209" s="35"/>
    </row>
    <row r="210" spans="1:14" outlineLevel="1" x14ac:dyDescent="0.2">
      <c r="A210" s="109"/>
      <c r="B210" s="127"/>
      <c r="C210" s="96"/>
      <c r="D210" s="124"/>
      <c r="E210" s="105">
        <f>IF(C210=$A$3,$C$3*NETWORKDAYS($C$207,$E$207),0)</f>
        <v>0</v>
      </c>
      <c r="F210" s="111">
        <f>IFERROR(D210*E210,0)</f>
        <v>0</v>
      </c>
      <c r="G210" s="35">
        <f>IFERROR(F210*$G$29,0)</f>
        <v>0</v>
      </c>
      <c r="H210" s="35">
        <f>IFERROR(F210*$H$29,0)</f>
        <v>0</v>
      </c>
      <c r="I210" s="35">
        <f t="shared" ref="I210:I248" si="44">IF(C210=$A$3,F210*$I$29,0)</f>
        <v>0</v>
      </c>
      <c r="J210" s="35">
        <f t="shared" ref="J210:J248" si="45">IF(C210=$A$3,F210*$J$29,0)</f>
        <v>0</v>
      </c>
      <c r="K210" s="77">
        <f>IFERROR(F210-SUM(G210:J210),0)</f>
        <v>0</v>
      </c>
      <c r="L210" s="35">
        <f>IFERROR(IF('Payroll 2022'!C210='Payroll 2022'!$A$3,IF('Income Statement 2022'!$G$22&gt;0,'Income Statement 2022'!$G$22*0.1*('Payroll 2022'!F210/SUMIF($C$210:$C$248,$A$3,$F$210:$F$248)),0),0),0)</f>
        <v>0</v>
      </c>
      <c r="M210" s="77">
        <f>IFERROR(K210+L210,0)</f>
        <v>0</v>
      </c>
      <c r="N210" s="35"/>
    </row>
    <row r="211" spans="1:14" outlineLevel="1" x14ac:dyDescent="0.2">
      <c r="A211" s="122"/>
      <c r="B211" s="123"/>
      <c r="C211" s="128"/>
      <c r="D211" s="129"/>
      <c r="E211" s="105">
        <f t="shared" ref="E211:E248" si="46">IF(C211=$A$3,$C$3*NETWORKDAYS($C$207,$E$207),0)</f>
        <v>0</v>
      </c>
      <c r="F211" s="111">
        <f t="shared" ref="F211:F248" si="47">IFERROR(D211*E211,0)</f>
        <v>0</v>
      </c>
      <c r="G211" s="35">
        <f t="shared" ref="G211:G248" si="48">IFERROR(F211*$G$29,0)</f>
        <v>0</v>
      </c>
      <c r="H211" s="35">
        <f t="shared" ref="H211:H248" si="49">IFERROR(F211*$H$29,0)</f>
        <v>0</v>
      </c>
      <c r="I211" s="35">
        <f t="shared" si="44"/>
        <v>0</v>
      </c>
      <c r="J211" s="35">
        <f t="shared" si="45"/>
        <v>0</v>
      </c>
      <c r="K211" s="77">
        <f t="shared" ref="K211:K248" si="50">IFERROR(F211-SUM(G211:J211),0)</f>
        <v>0</v>
      </c>
      <c r="L211" s="35">
        <f>IFERROR(IF('Payroll 2022'!C211='Payroll 2022'!$A$3,IF('Income Statement 2022'!$G$22&gt;0,'Income Statement 2022'!$G$22*0.1*('Payroll 2022'!F211/SUMIF($C$210:$C$248,$A$3,$F$210:$F$248)),0),0),0)</f>
        <v>0</v>
      </c>
      <c r="M211" s="77">
        <f t="shared" ref="M211:M248" si="51">IFERROR(K211+L211,0)</f>
        <v>0</v>
      </c>
      <c r="N211" s="35"/>
    </row>
    <row r="212" spans="1:14" outlineLevel="1" x14ac:dyDescent="0.2">
      <c r="A212" s="122"/>
      <c r="B212" s="123"/>
      <c r="C212" s="128"/>
      <c r="D212" s="129"/>
      <c r="E212" s="105">
        <f t="shared" si="46"/>
        <v>0</v>
      </c>
      <c r="F212" s="111">
        <f t="shared" si="47"/>
        <v>0</v>
      </c>
      <c r="G212" s="35">
        <f t="shared" si="48"/>
        <v>0</v>
      </c>
      <c r="H212" s="35">
        <f t="shared" si="49"/>
        <v>0</v>
      </c>
      <c r="I212" s="35">
        <f t="shared" si="44"/>
        <v>0</v>
      </c>
      <c r="J212" s="35">
        <f t="shared" si="45"/>
        <v>0</v>
      </c>
      <c r="K212" s="77">
        <f t="shared" si="50"/>
        <v>0</v>
      </c>
      <c r="L212" s="35">
        <f>IFERROR(IF('Payroll 2022'!C212='Payroll 2022'!$A$3,IF('Income Statement 2022'!$G$22&gt;0,'Income Statement 2022'!$G$22*0.1*('Payroll 2022'!F212/SUMIF($C$210:$C$248,$A$3,$F$210:$F$248)),0),0),0)</f>
        <v>0</v>
      </c>
      <c r="M212" s="77">
        <f t="shared" si="51"/>
        <v>0</v>
      </c>
      <c r="N212" s="35"/>
    </row>
    <row r="213" spans="1:14" outlineLevel="1" x14ac:dyDescent="0.2">
      <c r="A213" s="122"/>
      <c r="B213" s="123"/>
      <c r="C213" s="128"/>
      <c r="D213" s="129"/>
      <c r="E213" s="105">
        <f t="shared" si="46"/>
        <v>0</v>
      </c>
      <c r="F213" s="111">
        <f t="shared" si="47"/>
        <v>0</v>
      </c>
      <c r="G213" s="35">
        <f t="shared" si="48"/>
        <v>0</v>
      </c>
      <c r="H213" s="35">
        <f t="shared" si="49"/>
        <v>0</v>
      </c>
      <c r="I213" s="35">
        <f t="shared" si="44"/>
        <v>0</v>
      </c>
      <c r="J213" s="35">
        <f t="shared" si="45"/>
        <v>0</v>
      </c>
      <c r="K213" s="77">
        <f t="shared" si="50"/>
        <v>0</v>
      </c>
      <c r="L213" s="35">
        <f>IFERROR(IF('Payroll 2022'!C213='Payroll 2022'!$A$3,IF('Income Statement 2022'!$G$22&gt;0,'Income Statement 2022'!$G$22*0.1*('Payroll 2022'!F213/SUMIF($C$210:$C$248,$A$3,$F$210:$F$248)),0),0),0)</f>
        <v>0</v>
      </c>
      <c r="M213" s="77">
        <f t="shared" si="51"/>
        <v>0</v>
      </c>
      <c r="N213" s="35"/>
    </row>
    <row r="214" spans="1:14" outlineLevel="1" x14ac:dyDescent="0.2">
      <c r="A214" s="122"/>
      <c r="B214" s="123"/>
      <c r="C214" s="128"/>
      <c r="D214" s="129"/>
      <c r="E214" s="105">
        <f t="shared" si="46"/>
        <v>0</v>
      </c>
      <c r="F214" s="111">
        <f t="shared" si="47"/>
        <v>0</v>
      </c>
      <c r="G214" s="35">
        <f t="shared" si="48"/>
        <v>0</v>
      </c>
      <c r="H214" s="35">
        <f t="shared" si="49"/>
        <v>0</v>
      </c>
      <c r="I214" s="35">
        <f t="shared" si="44"/>
        <v>0</v>
      </c>
      <c r="J214" s="35">
        <f t="shared" si="45"/>
        <v>0</v>
      </c>
      <c r="K214" s="77">
        <f t="shared" si="50"/>
        <v>0</v>
      </c>
      <c r="L214" s="35">
        <f>IFERROR(IF('Payroll 2022'!C214='Payroll 2022'!$A$3,IF('Income Statement 2022'!$G$22&gt;0,'Income Statement 2022'!$G$22*0.1*('Payroll 2022'!F214/SUMIF($C$210:$C$248,$A$3,$F$210:$F$248)),0),0),0)</f>
        <v>0</v>
      </c>
      <c r="M214" s="77">
        <f t="shared" si="51"/>
        <v>0</v>
      </c>
      <c r="N214" s="35"/>
    </row>
    <row r="215" spans="1:14" outlineLevel="1" x14ac:dyDescent="0.2">
      <c r="A215" s="122"/>
      <c r="B215" s="123"/>
      <c r="C215" s="128"/>
      <c r="D215" s="129"/>
      <c r="E215" s="105">
        <f t="shared" si="46"/>
        <v>0</v>
      </c>
      <c r="F215" s="111">
        <f t="shared" si="47"/>
        <v>0</v>
      </c>
      <c r="G215" s="35">
        <f t="shared" si="48"/>
        <v>0</v>
      </c>
      <c r="H215" s="35">
        <f t="shared" si="49"/>
        <v>0</v>
      </c>
      <c r="I215" s="35">
        <f t="shared" si="44"/>
        <v>0</v>
      </c>
      <c r="J215" s="35">
        <f t="shared" si="45"/>
        <v>0</v>
      </c>
      <c r="K215" s="77">
        <f t="shared" si="50"/>
        <v>0</v>
      </c>
      <c r="L215" s="35">
        <f>IFERROR(IF('Payroll 2022'!C215='Payroll 2022'!$A$3,IF('Income Statement 2022'!$G$22&gt;0,'Income Statement 2022'!$G$22*0.1*('Payroll 2022'!F215/SUMIF($C$210:$C$248,$A$3,$F$210:$F$248)),0),0),0)</f>
        <v>0</v>
      </c>
      <c r="M215" s="77">
        <f t="shared" si="51"/>
        <v>0</v>
      </c>
      <c r="N215" s="35"/>
    </row>
    <row r="216" spans="1:14" outlineLevel="1" x14ac:dyDescent="0.2">
      <c r="A216" s="122"/>
      <c r="B216" s="123"/>
      <c r="C216" s="128"/>
      <c r="D216" s="129"/>
      <c r="E216" s="105">
        <f t="shared" si="46"/>
        <v>0</v>
      </c>
      <c r="F216" s="111">
        <f t="shared" si="47"/>
        <v>0</v>
      </c>
      <c r="G216" s="35">
        <f t="shared" si="48"/>
        <v>0</v>
      </c>
      <c r="H216" s="35">
        <f t="shared" si="49"/>
        <v>0</v>
      </c>
      <c r="I216" s="35">
        <f t="shared" si="44"/>
        <v>0</v>
      </c>
      <c r="J216" s="35">
        <f t="shared" si="45"/>
        <v>0</v>
      </c>
      <c r="K216" s="77">
        <f t="shared" si="50"/>
        <v>0</v>
      </c>
      <c r="L216" s="35">
        <f>IFERROR(IF('Payroll 2022'!C216='Payroll 2022'!$A$3,IF('Income Statement 2022'!$G$22&gt;0,'Income Statement 2022'!$G$22*0.1*('Payroll 2022'!F216/SUMIF($C$210:$C$248,$A$3,$F$210:$F$248)),0),0),0)</f>
        <v>0</v>
      </c>
      <c r="M216" s="77">
        <f t="shared" si="51"/>
        <v>0</v>
      </c>
      <c r="N216" s="35"/>
    </row>
    <row r="217" spans="1:14" outlineLevel="1" x14ac:dyDescent="0.2">
      <c r="A217" s="122"/>
      <c r="B217" s="123"/>
      <c r="C217" s="128"/>
      <c r="D217" s="129"/>
      <c r="E217" s="105">
        <f t="shared" si="46"/>
        <v>0</v>
      </c>
      <c r="F217" s="111">
        <f t="shared" si="47"/>
        <v>0</v>
      </c>
      <c r="G217" s="35">
        <f t="shared" si="48"/>
        <v>0</v>
      </c>
      <c r="H217" s="35">
        <f t="shared" si="49"/>
        <v>0</v>
      </c>
      <c r="I217" s="35">
        <f t="shared" si="44"/>
        <v>0</v>
      </c>
      <c r="J217" s="35">
        <f t="shared" si="45"/>
        <v>0</v>
      </c>
      <c r="K217" s="77">
        <f t="shared" si="50"/>
        <v>0</v>
      </c>
      <c r="L217" s="35">
        <f>IFERROR(IF('Payroll 2022'!C217='Payroll 2022'!$A$3,IF('Income Statement 2022'!$G$22&gt;0,'Income Statement 2022'!$G$22*0.1*('Payroll 2022'!F217/SUMIF($C$210:$C$248,$A$3,$F$210:$F$248)),0),0),0)</f>
        <v>0</v>
      </c>
      <c r="M217" s="77">
        <f t="shared" si="51"/>
        <v>0</v>
      </c>
      <c r="N217" s="35"/>
    </row>
    <row r="218" spans="1:14" outlineLevel="1" x14ac:dyDescent="0.2">
      <c r="A218" s="122"/>
      <c r="B218" s="123"/>
      <c r="C218" s="128"/>
      <c r="D218" s="129"/>
      <c r="E218" s="105">
        <f t="shared" si="46"/>
        <v>0</v>
      </c>
      <c r="F218" s="111">
        <f t="shared" si="47"/>
        <v>0</v>
      </c>
      <c r="G218" s="35">
        <f t="shared" si="48"/>
        <v>0</v>
      </c>
      <c r="H218" s="35">
        <f t="shared" si="49"/>
        <v>0</v>
      </c>
      <c r="I218" s="35">
        <f t="shared" si="44"/>
        <v>0</v>
      </c>
      <c r="J218" s="35">
        <f t="shared" si="45"/>
        <v>0</v>
      </c>
      <c r="K218" s="77">
        <f t="shared" si="50"/>
        <v>0</v>
      </c>
      <c r="L218" s="35">
        <f>IFERROR(IF('Payroll 2022'!C218='Payroll 2022'!$A$3,IF('Income Statement 2022'!$G$22&gt;0,'Income Statement 2022'!$G$22*0.1*('Payroll 2022'!F218/SUMIF($C$210:$C$248,$A$3,$F$210:$F$248)),0),0),0)</f>
        <v>0</v>
      </c>
      <c r="M218" s="77">
        <f t="shared" si="51"/>
        <v>0</v>
      </c>
      <c r="N218" s="35"/>
    </row>
    <row r="219" spans="1:14" outlineLevel="1" x14ac:dyDescent="0.2">
      <c r="A219" s="122"/>
      <c r="B219" s="123"/>
      <c r="C219" s="128"/>
      <c r="D219" s="129"/>
      <c r="E219" s="105">
        <f t="shared" si="46"/>
        <v>0</v>
      </c>
      <c r="F219" s="111">
        <f t="shared" si="47"/>
        <v>0</v>
      </c>
      <c r="G219" s="35">
        <f t="shared" si="48"/>
        <v>0</v>
      </c>
      <c r="H219" s="35">
        <f t="shared" si="49"/>
        <v>0</v>
      </c>
      <c r="I219" s="35">
        <f t="shared" si="44"/>
        <v>0</v>
      </c>
      <c r="J219" s="35">
        <f t="shared" si="45"/>
        <v>0</v>
      </c>
      <c r="K219" s="77">
        <f t="shared" si="50"/>
        <v>0</v>
      </c>
      <c r="L219" s="35">
        <f>IFERROR(IF('Payroll 2022'!C219='Payroll 2022'!$A$3,IF('Income Statement 2022'!$G$22&gt;0,'Income Statement 2022'!$G$22*0.1*('Payroll 2022'!F219/SUMIF($C$210:$C$248,$A$3,$F$210:$F$248)),0),0),0)</f>
        <v>0</v>
      </c>
      <c r="M219" s="77">
        <f t="shared" si="51"/>
        <v>0</v>
      </c>
      <c r="N219" s="35"/>
    </row>
    <row r="220" spans="1:14" outlineLevel="1" x14ac:dyDescent="0.2">
      <c r="A220" s="109"/>
      <c r="B220" s="109"/>
      <c r="D220" s="130"/>
      <c r="E220" s="105">
        <f t="shared" si="46"/>
        <v>0</v>
      </c>
      <c r="F220" s="77">
        <f t="shared" si="47"/>
        <v>0</v>
      </c>
      <c r="G220" s="35">
        <f t="shared" si="48"/>
        <v>0</v>
      </c>
      <c r="H220" s="35">
        <f t="shared" si="49"/>
        <v>0</v>
      </c>
      <c r="I220" s="35">
        <f t="shared" si="44"/>
        <v>0</v>
      </c>
      <c r="J220" s="35">
        <f t="shared" si="45"/>
        <v>0</v>
      </c>
      <c r="K220" s="77">
        <f t="shared" si="50"/>
        <v>0</v>
      </c>
      <c r="L220" s="35">
        <f>IFERROR(IF('Payroll 2022'!C220='Payroll 2022'!$A$3,IF('Income Statement 2022'!$G$22&gt;0,'Income Statement 2022'!$G$22*0.1*('Payroll 2022'!F220/SUMIF($C$210:$C$248,$A$3,$F$210:$F$248)),0),0),0)</f>
        <v>0</v>
      </c>
      <c r="M220" s="77">
        <f t="shared" si="51"/>
        <v>0</v>
      </c>
      <c r="N220" s="35"/>
    </row>
    <row r="221" spans="1:14" outlineLevel="1" x14ac:dyDescent="0.2">
      <c r="A221" s="109"/>
      <c r="B221" s="109"/>
      <c r="D221" s="130"/>
      <c r="E221" s="105">
        <f t="shared" si="46"/>
        <v>0</v>
      </c>
      <c r="F221" s="77">
        <f t="shared" si="47"/>
        <v>0</v>
      </c>
      <c r="G221" s="35">
        <f t="shared" si="48"/>
        <v>0</v>
      </c>
      <c r="H221" s="35">
        <f t="shared" si="49"/>
        <v>0</v>
      </c>
      <c r="I221" s="35">
        <f t="shared" si="44"/>
        <v>0</v>
      </c>
      <c r="J221" s="35">
        <f t="shared" si="45"/>
        <v>0</v>
      </c>
      <c r="K221" s="77">
        <f t="shared" si="50"/>
        <v>0</v>
      </c>
      <c r="L221" s="35">
        <f>IFERROR(IF('Payroll 2022'!C221='Payroll 2022'!$A$3,IF('Income Statement 2022'!$G$22&gt;0,'Income Statement 2022'!$G$22*0.1*('Payroll 2022'!F221/SUMIF($C$210:$C$248,$A$3,$F$210:$F$248)),0),0),0)</f>
        <v>0</v>
      </c>
      <c r="M221" s="77">
        <f t="shared" si="51"/>
        <v>0</v>
      </c>
      <c r="N221" s="35"/>
    </row>
    <row r="222" spans="1:14" outlineLevel="1" x14ac:dyDescent="0.2">
      <c r="A222" s="109"/>
      <c r="B222" s="109"/>
      <c r="D222" s="130"/>
      <c r="E222" s="105">
        <f t="shared" si="46"/>
        <v>0</v>
      </c>
      <c r="F222" s="77">
        <f t="shared" si="47"/>
        <v>0</v>
      </c>
      <c r="G222" s="35">
        <f t="shared" si="48"/>
        <v>0</v>
      </c>
      <c r="H222" s="35">
        <f t="shared" si="49"/>
        <v>0</v>
      </c>
      <c r="I222" s="35">
        <f t="shared" si="44"/>
        <v>0</v>
      </c>
      <c r="J222" s="35">
        <f t="shared" si="45"/>
        <v>0</v>
      </c>
      <c r="K222" s="77">
        <f t="shared" si="50"/>
        <v>0</v>
      </c>
      <c r="L222" s="35">
        <f>IFERROR(IF('Payroll 2022'!C222='Payroll 2022'!$A$3,IF('Income Statement 2022'!$G$22&gt;0,'Income Statement 2022'!$G$22*0.1*('Payroll 2022'!F222/SUMIF($C$210:$C$248,$A$3,$F$210:$F$248)),0),0),0)</f>
        <v>0</v>
      </c>
      <c r="M222" s="77">
        <f t="shared" si="51"/>
        <v>0</v>
      </c>
      <c r="N222" s="35"/>
    </row>
    <row r="223" spans="1:14" outlineLevel="1" x14ac:dyDescent="0.2">
      <c r="A223" s="109"/>
      <c r="B223" s="109"/>
      <c r="D223" s="130"/>
      <c r="E223" s="105">
        <f t="shared" si="46"/>
        <v>0</v>
      </c>
      <c r="F223" s="77">
        <f t="shared" si="47"/>
        <v>0</v>
      </c>
      <c r="G223" s="35">
        <f t="shared" si="48"/>
        <v>0</v>
      </c>
      <c r="H223" s="35">
        <f t="shared" si="49"/>
        <v>0</v>
      </c>
      <c r="I223" s="35">
        <f t="shared" si="44"/>
        <v>0</v>
      </c>
      <c r="J223" s="35">
        <f t="shared" si="45"/>
        <v>0</v>
      </c>
      <c r="K223" s="77">
        <f t="shared" si="50"/>
        <v>0</v>
      </c>
      <c r="L223" s="35">
        <f>IFERROR(IF('Payroll 2022'!C223='Payroll 2022'!$A$3,IF('Income Statement 2022'!$G$22&gt;0,'Income Statement 2022'!$G$22*0.1*('Payroll 2022'!F223/SUMIF($C$210:$C$248,$A$3,$F$210:$F$248)),0),0),0)</f>
        <v>0</v>
      </c>
      <c r="M223" s="77">
        <f t="shared" si="51"/>
        <v>0</v>
      </c>
      <c r="N223" s="35"/>
    </row>
    <row r="224" spans="1:14" outlineLevel="1" x14ac:dyDescent="0.2">
      <c r="A224" s="109"/>
      <c r="B224" s="109"/>
      <c r="D224" s="130"/>
      <c r="E224" s="105">
        <f t="shared" si="46"/>
        <v>0</v>
      </c>
      <c r="F224" s="77">
        <f t="shared" si="47"/>
        <v>0</v>
      </c>
      <c r="G224" s="35">
        <f t="shared" si="48"/>
        <v>0</v>
      </c>
      <c r="H224" s="35">
        <f t="shared" si="49"/>
        <v>0</v>
      </c>
      <c r="I224" s="35">
        <f t="shared" si="44"/>
        <v>0</v>
      </c>
      <c r="J224" s="35">
        <f t="shared" si="45"/>
        <v>0</v>
      </c>
      <c r="K224" s="77">
        <f t="shared" si="50"/>
        <v>0</v>
      </c>
      <c r="L224" s="35">
        <f>IFERROR(IF('Payroll 2022'!C224='Payroll 2022'!$A$3,IF('Income Statement 2022'!$G$22&gt;0,'Income Statement 2022'!$G$22*0.1*('Payroll 2022'!F224/SUMIF($C$210:$C$248,$A$3,$F$210:$F$248)),0),0),0)</f>
        <v>0</v>
      </c>
      <c r="M224" s="77">
        <f t="shared" si="51"/>
        <v>0</v>
      </c>
      <c r="N224" s="35"/>
    </row>
    <row r="225" spans="1:14" outlineLevel="1" x14ac:dyDescent="0.2">
      <c r="A225" s="109"/>
      <c r="B225" s="109"/>
      <c r="D225" s="130"/>
      <c r="E225" s="105">
        <f t="shared" si="46"/>
        <v>0</v>
      </c>
      <c r="F225" s="77">
        <f t="shared" si="47"/>
        <v>0</v>
      </c>
      <c r="G225" s="35">
        <f t="shared" si="48"/>
        <v>0</v>
      </c>
      <c r="H225" s="35">
        <f t="shared" si="49"/>
        <v>0</v>
      </c>
      <c r="I225" s="35">
        <f t="shared" si="44"/>
        <v>0</v>
      </c>
      <c r="J225" s="35">
        <f t="shared" si="45"/>
        <v>0</v>
      </c>
      <c r="K225" s="77">
        <f t="shared" si="50"/>
        <v>0</v>
      </c>
      <c r="L225" s="35">
        <f>IFERROR(IF('Payroll 2022'!C225='Payroll 2022'!$A$3,IF('Income Statement 2022'!$G$22&gt;0,'Income Statement 2022'!$G$22*0.1*('Payroll 2022'!F225/SUMIF($C$210:$C$248,$A$3,$F$210:$F$248)),0),0),0)</f>
        <v>0</v>
      </c>
      <c r="M225" s="77">
        <f t="shared" si="51"/>
        <v>0</v>
      </c>
      <c r="N225" s="35"/>
    </row>
    <row r="226" spans="1:14" outlineLevel="1" x14ac:dyDescent="0.2">
      <c r="A226" s="109"/>
      <c r="B226" s="109"/>
      <c r="D226" s="130"/>
      <c r="E226" s="105">
        <f t="shared" si="46"/>
        <v>0</v>
      </c>
      <c r="F226" s="77">
        <f t="shared" si="47"/>
        <v>0</v>
      </c>
      <c r="G226" s="35">
        <f t="shared" si="48"/>
        <v>0</v>
      </c>
      <c r="H226" s="35">
        <f t="shared" si="49"/>
        <v>0</v>
      </c>
      <c r="I226" s="35">
        <f t="shared" si="44"/>
        <v>0</v>
      </c>
      <c r="J226" s="35">
        <f t="shared" si="45"/>
        <v>0</v>
      </c>
      <c r="K226" s="77">
        <f t="shared" si="50"/>
        <v>0</v>
      </c>
      <c r="L226" s="35">
        <f>IFERROR(IF('Payroll 2022'!C226='Payroll 2022'!$A$3,IF('Income Statement 2022'!$G$22&gt;0,'Income Statement 2022'!$G$22*0.1*('Payroll 2022'!F226/SUMIF($C$210:$C$248,$A$3,$F$210:$F$248)),0),0),0)</f>
        <v>0</v>
      </c>
      <c r="M226" s="77">
        <f t="shared" si="51"/>
        <v>0</v>
      </c>
      <c r="N226" s="35"/>
    </row>
    <row r="227" spans="1:14" outlineLevel="1" x14ac:dyDescent="0.2">
      <c r="A227" s="109"/>
      <c r="B227" s="109"/>
      <c r="D227" s="130"/>
      <c r="E227" s="105">
        <f t="shared" si="46"/>
        <v>0</v>
      </c>
      <c r="F227" s="77">
        <f t="shared" si="47"/>
        <v>0</v>
      </c>
      <c r="G227" s="35">
        <f t="shared" si="48"/>
        <v>0</v>
      </c>
      <c r="H227" s="35">
        <f t="shared" si="49"/>
        <v>0</v>
      </c>
      <c r="I227" s="35">
        <f t="shared" si="44"/>
        <v>0</v>
      </c>
      <c r="J227" s="35">
        <f t="shared" si="45"/>
        <v>0</v>
      </c>
      <c r="K227" s="77">
        <f t="shared" si="50"/>
        <v>0</v>
      </c>
      <c r="L227" s="35">
        <f>IFERROR(IF('Payroll 2022'!C227='Payroll 2022'!$A$3,IF('Income Statement 2022'!$G$22&gt;0,'Income Statement 2022'!$G$22*0.1*('Payroll 2022'!F227/SUMIF($C$210:$C$248,$A$3,$F$210:$F$248)),0),0),0)</f>
        <v>0</v>
      </c>
      <c r="M227" s="77">
        <f t="shared" si="51"/>
        <v>0</v>
      </c>
      <c r="N227" s="35"/>
    </row>
    <row r="228" spans="1:14" outlineLevel="1" x14ac:dyDescent="0.2">
      <c r="A228" s="109"/>
      <c r="B228" s="109"/>
      <c r="D228" s="130"/>
      <c r="E228" s="105">
        <f t="shared" si="46"/>
        <v>0</v>
      </c>
      <c r="F228" s="77">
        <f t="shared" si="47"/>
        <v>0</v>
      </c>
      <c r="G228" s="35">
        <f t="shared" si="48"/>
        <v>0</v>
      </c>
      <c r="H228" s="35">
        <f t="shared" si="49"/>
        <v>0</v>
      </c>
      <c r="I228" s="35">
        <f t="shared" si="44"/>
        <v>0</v>
      </c>
      <c r="J228" s="35">
        <f t="shared" si="45"/>
        <v>0</v>
      </c>
      <c r="K228" s="77">
        <f t="shared" si="50"/>
        <v>0</v>
      </c>
      <c r="L228" s="35">
        <f>IFERROR(IF('Payroll 2022'!C228='Payroll 2022'!$A$3,IF('Income Statement 2022'!$G$22&gt;0,'Income Statement 2022'!$G$22*0.1*('Payroll 2022'!F228/SUMIF($C$210:$C$248,$A$3,$F$210:$F$248)),0),0),0)</f>
        <v>0</v>
      </c>
      <c r="M228" s="77">
        <f t="shared" si="51"/>
        <v>0</v>
      </c>
      <c r="N228" s="35"/>
    </row>
    <row r="229" spans="1:14" outlineLevel="1" x14ac:dyDescent="0.2">
      <c r="A229" s="109"/>
      <c r="B229" s="109"/>
      <c r="D229" s="130"/>
      <c r="E229" s="105">
        <f t="shared" si="46"/>
        <v>0</v>
      </c>
      <c r="F229" s="77">
        <f t="shared" si="47"/>
        <v>0</v>
      </c>
      <c r="G229" s="35">
        <f t="shared" si="48"/>
        <v>0</v>
      </c>
      <c r="H229" s="35">
        <f t="shared" si="49"/>
        <v>0</v>
      </c>
      <c r="I229" s="35">
        <f t="shared" si="44"/>
        <v>0</v>
      </c>
      <c r="J229" s="35">
        <f t="shared" si="45"/>
        <v>0</v>
      </c>
      <c r="K229" s="77">
        <f t="shared" si="50"/>
        <v>0</v>
      </c>
      <c r="L229" s="35">
        <f>IFERROR(IF('Payroll 2022'!C229='Payroll 2022'!$A$3,IF('Income Statement 2022'!$G$22&gt;0,'Income Statement 2022'!$G$22*0.1*('Payroll 2022'!F229/SUMIF($C$210:$C$248,$A$3,$F$210:$F$248)),0),0),0)</f>
        <v>0</v>
      </c>
      <c r="M229" s="77">
        <f t="shared" si="51"/>
        <v>0</v>
      </c>
      <c r="N229" s="35"/>
    </row>
    <row r="230" spans="1:14" outlineLevel="1" x14ac:dyDescent="0.2">
      <c r="A230" s="109"/>
      <c r="B230" s="109"/>
      <c r="D230" s="130"/>
      <c r="E230" s="105">
        <f t="shared" si="46"/>
        <v>0</v>
      </c>
      <c r="F230" s="77">
        <f t="shared" si="47"/>
        <v>0</v>
      </c>
      <c r="G230" s="35">
        <f t="shared" si="48"/>
        <v>0</v>
      </c>
      <c r="H230" s="35">
        <f t="shared" si="49"/>
        <v>0</v>
      </c>
      <c r="I230" s="35">
        <f t="shared" si="44"/>
        <v>0</v>
      </c>
      <c r="J230" s="35">
        <f t="shared" si="45"/>
        <v>0</v>
      </c>
      <c r="K230" s="77">
        <f t="shared" si="50"/>
        <v>0</v>
      </c>
      <c r="L230" s="35">
        <f>IFERROR(IF('Payroll 2022'!C230='Payroll 2022'!$A$3,IF('Income Statement 2022'!$G$22&gt;0,'Income Statement 2022'!$G$22*0.1*('Payroll 2022'!F230/SUMIF($C$210:$C$248,$A$3,$F$210:$F$248)),0),0),0)</f>
        <v>0</v>
      </c>
      <c r="M230" s="77">
        <f t="shared" si="51"/>
        <v>0</v>
      </c>
      <c r="N230" s="35"/>
    </row>
    <row r="231" spans="1:14" outlineLevel="1" x14ac:dyDescent="0.2">
      <c r="A231" s="109"/>
      <c r="B231" s="109"/>
      <c r="D231" s="130"/>
      <c r="E231" s="105">
        <f t="shared" si="46"/>
        <v>0</v>
      </c>
      <c r="F231" s="77">
        <f t="shared" si="47"/>
        <v>0</v>
      </c>
      <c r="G231" s="35">
        <f t="shared" si="48"/>
        <v>0</v>
      </c>
      <c r="H231" s="35">
        <f t="shared" si="49"/>
        <v>0</v>
      </c>
      <c r="I231" s="35">
        <f t="shared" si="44"/>
        <v>0</v>
      </c>
      <c r="J231" s="35">
        <f t="shared" si="45"/>
        <v>0</v>
      </c>
      <c r="K231" s="77">
        <f t="shared" si="50"/>
        <v>0</v>
      </c>
      <c r="L231" s="35">
        <f>IFERROR(IF('Payroll 2022'!C231='Payroll 2022'!$A$3,IF('Income Statement 2022'!$G$22&gt;0,'Income Statement 2022'!$G$22*0.1*('Payroll 2022'!F231/SUMIF($C$210:$C$248,$A$3,$F$210:$F$248)),0),0),0)</f>
        <v>0</v>
      </c>
      <c r="M231" s="77">
        <f t="shared" si="51"/>
        <v>0</v>
      </c>
      <c r="N231" s="35"/>
    </row>
    <row r="232" spans="1:14" outlineLevel="1" x14ac:dyDescent="0.2">
      <c r="A232" s="109"/>
      <c r="B232" s="109"/>
      <c r="D232" s="130"/>
      <c r="E232" s="105">
        <f t="shared" si="46"/>
        <v>0</v>
      </c>
      <c r="F232" s="77">
        <f t="shared" si="47"/>
        <v>0</v>
      </c>
      <c r="G232" s="35">
        <f t="shared" si="48"/>
        <v>0</v>
      </c>
      <c r="H232" s="35">
        <f t="shared" si="49"/>
        <v>0</v>
      </c>
      <c r="I232" s="35">
        <f t="shared" si="44"/>
        <v>0</v>
      </c>
      <c r="J232" s="35">
        <f t="shared" si="45"/>
        <v>0</v>
      </c>
      <c r="K232" s="77">
        <f t="shared" si="50"/>
        <v>0</v>
      </c>
      <c r="L232" s="35">
        <f>IFERROR(IF('Payroll 2022'!C232='Payroll 2022'!$A$3,IF('Income Statement 2022'!$G$22&gt;0,'Income Statement 2022'!$G$22*0.1*('Payroll 2022'!F232/SUMIF($C$210:$C$248,$A$3,$F$210:$F$248)),0),0),0)</f>
        <v>0</v>
      </c>
      <c r="M232" s="77">
        <f t="shared" si="51"/>
        <v>0</v>
      </c>
      <c r="N232" s="35"/>
    </row>
    <row r="233" spans="1:14" outlineLevel="1" x14ac:dyDescent="0.2">
      <c r="A233" s="109"/>
      <c r="B233" s="109"/>
      <c r="D233" s="130"/>
      <c r="E233" s="105">
        <f t="shared" si="46"/>
        <v>0</v>
      </c>
      <c r="F233" s="77">
        <f t="shared" si="47"/>
        <v>0</v>
      </c>
      <c r="G233" s="35">
        <f t="shared" si="48"/>
        <v>0</v>
      </c>
      <c r="H233" s="35">
        <f t="shared" si="49"/>
        <v>0</v>
      </c>
      <c r="I233" s="35">
        <f t="shared" si="44"/>
        <v>0</v>
      </c>
      <c r="J233" s="35">
        <f t="shared" si="45"/>
        <v>0</v>
      </c>
      <c r="K233" s="77">
        <f t="shared" si="50"/>
        <v>0</v>
      </c>
      <c r="L233" s="35">
        <f>IFERROR(IF('Payroll 2022'!C233='Payroll 2022'!$A$3,IF('Income Statement 2022'!$G$22&gt;0,'Income Statement 2022'!$G$22*0.1*('Payroll 2022'!F233/SUMIF($C$210:$C$248,$A$3,$F$210:$F$248)),0),0),0)</f>
        <v>0</v>
      </c>
      <c r="M233" s="77">
        <f t="shared" si="51"/>
        <v>0</v>
      </c>
      <c r="N233" s="35"/>
    </row>
    <row r="234" spans="1:14" outlineLevel="1" x14ac:dyDescent="0.2">
      <c r="A234" s="109"/>
      <c r="B234" s="109"/>
      <c r="D234" s="130"/>
      <c r="E234" s="105">
        <f t="shared" si="46"/>
        <v>0</v>
      </c>
      <c r="F234" s="77">
        <f t="shared" si="47"/>
        <v>0</v>
      </c>
      <c r="G234" s="35">
        <f t="shared" si="48"/>
        <v>0</v>
      </c>
      <c r="H234" s="35">
        <f t="shared" si="49"/>
        <v>0</v>
      </c>
      <c r="I234" s="35">
        <f t="shared" si="44"/>
        <v>0</v>
      </c>
      <c r="J234" s="35">
        <f t="shared" si="45"/>
        <v>0</v>
      </c>
      <c r="K234" s="77">
        <f t="shared" si="50"/>
        <v>0</v>
      </c>
      <c r="L234" s="35">
        <f>IFERROR(IF('Payroll 2022'!C234='Payroll 2022'!$A$3,IF('Income Statement 2022'!$G$22&gt;0,'Income Statement 2022'!$G$22*0.1*('Payroll 2022'!F234/SUMIF($C$210:$C$248,$A$3,$F$210:$F$248)),0),0),0)</f>
        <v>0</v>
      </c>
      <c r="M234" s="77">
        <f t="shared" si="51"/>
        <v>0</v>
      </c>
      <c r="N234" s="35"/>
    </row>
    <row r="235" spans="1:14" outlineLevel="1" x14ac:dyDescent="0.2">
      <c r="A235" s="109"/>
      <c r="B235" s="109"/>
      <c r="D235" s="130"/>
      <c r="E235" s="105">
        <f t="shared" si="46"/>
        <v>0</v>
      </c>
      <c r="F235" s="77">
        <f t="shared" si="47"/>
        <v>0</v>
      </c>
      <c r="G235" s="35">
        <f t="shared" si="48"/>
        <v>0</v>
      </c>
      <c r="H235" s="35">
        <f t="shared" si="49"/>
        <v>0</v>
      </c>
      <c r="I235" s="35">
        <f t="shared" si="44"/>
        <v>0</v>
      </c>
      <c r="J235" s="35">
        <f t="shared" si="45"/>
        <v>0</v>
      </c>
      <c r="K235" s="77">
        <f t="shared" si="50"/>
        <v>0</v>
      </c>
      <c r="L235" s="35">
        <f>IFERROR(IF('Payroll 2022'!C235='Payroll 2022'!$A$3,IF('Income Statement 2022'!$G$22&gt;0,'Income Statement 2022'!$G$22*0.1*('Payroll 2022'!F235/SUMIF($C$210:$C$248,$A$3,$F$210:$F$248)),0),0),0)</f>
        <v>0</v>
      </c>
      <c r="M235" s="77">
        <f t="shared" si="51"/>
        <v>0</v>
      </c>
      <c r="N235" s="35"/>
    </row>
    <row r="236" spans="1:14" outlineLevel="1" x14ac:dyDescent="0.2">
      <c r="A236" s="109"/>
      <c r="B236" s="109"/>
      <c r="D236" s="130"/>
      <c r="E236" s="105">
        <f t="shared" si="46"/>
        <v>0</v>
      </c>
      <c r="F236" s="77">
        <f t="shared" si="47"/>
        <v>0</v>
      </c>
      <c r="G236" s="35">
        <f t="shared" si="48"/>
        <v>0</v>
      </c>
      <c r="H236" s="35">
        <f t="shared" si="49"/>
        <v>0</v>
      </c>
      <c r="I236" s="35">
        <f t="shared" si="44"/>
        <v>0</v>
      </c>
      <c r="J236" s="35">
        <f t="shared" si="45"/>
        <v>0</v>
      </c>
      <c r="K236" s="77">
        <f t="shared" si="50"/>
        <v>0</v>
      </c>
      <c r="L236" s="35">
        <f>IFERROR(IF('Payroll 2022'!C236='Payroll 2022'!$A$3,IF('Income Statement 2022'!$G$22&gt;0,'Income Statement 2022'!$G$22*0.1*('Payroll 2022'!F236/SUMIF($C$210:$C$248,$A$3,$F$210:$F$248)),0),0),0)</f>
        <v>0</v>
      </c>
      <c r="M236" s="77">
        <f t="shared" si="51"/>
        <v>0</v>
      </c>
      <c r="N236" s="35"/>
    </row>
    <row r="237" spans="1:14" outlineLevel="1" x14ac:dyDescent="0.2">
      <c r="A237" s="109"/>
      <c r="B237" s="109"/>
      <c r="D237" s="130"/>
      <c r="E237" s="105">
        <f t="shared" si="46"/>
        <v>0</v>
      </c>
      <c r="F237" s="77">
        <f t="shared" si="47"/>
        <v>0</v>
      </c>
      <c r="G237" s="35">
        <f t="shared" si="48"/>
        <v>0</v>
      </c>
      <c r="H237" s="35">
        <f t="shared" si="49"/>
        <v>0</v>
      </c>
      <c r="I237" s="35">
        <f t="shared" si="44"/>
        <v>0</v>
      </c>
      <c r="J237" s="35">
        <f t="shared" si="45"/>
        <v>0</v>
      </c>
      <c r="K237" s="77">
        <f t="shared" si="50"/>
        <v>0</v>
      </c>
      <c r="L237" s="35">
        <f>IFERROR(IF('Payroll 2022'!C237='Payroll 2022'!$A$3,IF('Income Statement 2022'!$G$22&gt;0,'Income Statement 2022'!$G$22*0.1*('Payroll 2022'!F237/SUMIF($C$210:$C$248,$A$3,$F$210:$F$248)),0),0),0)</f>
        <v>0</v>
      </c>
      <c r="M237" s="77">
        <f t="shared" si="51"/>
        <v>0</v>
      </c>
      <c r="N237" s="35"/>
    </row>
    <row r="238" spans="1:14" outlineLevel="1" x14ac:dyDescent="0.2">
      <c r="A238" s="109"/>
      <c r="B238" s="109"/>
      <c r="D238" s="130"/>
      <c r="E238" s="105">
        <f t="shared" si="46"/>
        <v>0</v>
      </c>
      <c r="F238" s="77">
        <f t="shared" si="47"/>
        <v>0</v>
      </c>
      <c r="G238" s="35">
        <f t="shared" si="48"/>
        <v>0</v>
      </c>
      <c r="H238" s="35">
        <f t="shared" si="49"/>
        <v>0</v>
      </c>
      <c r="I238" s="35">
        <f t="shared" si="44"/>
        <v>0</v>
      </c>
      <c r="J238" s="35">
        <f t="shared" si="45"/>
        <v>0</v>
      </c>
      <c r="K238" s="77">
        <f t="shared" si="50"/>
        <v>0</v>
      </c>
      <c r="L238" s="35">
        <f>IFERROR(IF('Payroll 2022'!C238='Payroll 2022'!$A$3,IF('Income Statement 2022'!$G$22&gt;0,'Income Statement 2022'!$G$22*0.1*('Payroll 2022'!F238/SUMIF($C$210:$C$248,$A$3,$F$210:$F$248)),0),0),0)</f>
        <v>0</v>
      </c>
      <c r="M238" s="77">
        <f t="shared" si="51"/>
        <v>0</v>
      </c>
      <c r="N238" s="35"/>
    </row>
    <row r="239" spans="1:14" outlineLevel="1" x14ac:dyDescent="0.2">
      <c r="A239" s="109"/>
      <c r="B239" s="109"/>
      <c r="D239" s="130"/>
      <c r="E239" s="105">
        <f t="shared" si="46"/>
        <v>0</v>
      </c>
      <c r="F239" s="77">
        <f t="shared" si="47"/>
        <v>0</v>
      </c>
      <c r="G239" s="35">
        <f t="shared" si="48"/>
        <v>0</v>
      </c>
      <c r="H239" s="35">
        <f t="shared" si="49"/>
        <v>0</v>
      </c>
      <c r="I239" s="35">
        <f t="shared" si="44"/>
        <v>0</v>
      </c>
      <c r="J239" s="35">
        <f t="shared" si="45"/>
        <v>0</v>
      </c>
      <c r="K239" s="77">
        <f t="shared" si="50"/>
        <v>0</v>
      </c>
      <c r="L239" s="35">
        <f>IFERROR(IF('Payroll 2022'!C239='Payroll 2022'!$A$3,IF('Income Statement 2022'!$G$22&gt;0,'Income Statement 2022'!$G$22*0.1*('Payroll 2022'!F239/SUMIF($C$210:$C$248,$A$3,$F$210:$F$248)),0),0),0)</f>
        <v>0</v>
      </c>
      <c r="M239" s="77">
        <f t="shared" si="51"/>
        <v>0</v>
      </c>
      <c r="N239" s="35"/>
    </row>
    <row r="240" spans="1:14" outlineLevel="1" x14ac:dyDescent="0.2">
      <c r="A240" s="109"/>
      <c r="B240" s="109"/>
      <c r="D240" s="130"/>
      <c r="E240" s="105">
        <f t="shared" si="46"/>
        <v>0</v>
      </c>
      <c r="F240" s="77">
        <f t="shared" si="47"/>
        <v>0</v>
      </c>
      <c r="G240" s="35">
        <f t="shared" si="48"/>
        <v>0</v>
      </c>
      <c r="H240" s="35">
        <f t="shared" si="49"/>
        <v>0</v>
      </c>
      <c r="I240" s="35">
        <f t="shared" si="44"/>
        <v>0</v>
      </c>
      <c r="J240" s="35">
        <f t="shared" si="45"/>
        <v>0</v>
      </c>
      <c r="K240" s="77">
        <f t="shared" si="50"/>
        <v>0</v>
      </c>
      <c r="L240" s="35">
        <f>IFERROR(IF('Payroll 2022'!C240='Payroll 2022'!$A$3,IF('Income Statement 2022'!$G$22&gt;0,'Income Statement 2022'!$G$22*0.1*('Payroll 2022'!F240/SUMIF($C$210:$C$248,$A$3,$F$210:$F$248)),0),0),0)</f>
        <v>0</v>
      </c>
      <c r="M240" s="77">
        <f t="shared" si="51"/>
        <v>0</v>
      </c>
      <c r="N240" s="35"/>
    </row>
    <row r="241" spans="1:14" outlineLevel="1" x14ac:dyDescent="0.2">
      <c r="A241" s="109"/>
      <c r="B241" s="109"/>
      <c r="D241" s="130"/>
      <c r="E241" s="105">
        <f t="shared" si="46"/>
        <v>0</v>
      </c>
      <c r="F241" s="77">
        <f t="shared" si="47"/>
        <v>0</v>
      </c>
      <c r="G241" s="35">
        <f t="shared" si="48"/>
        <v>0</v>
      </c>
      <c r="H241" s="35">
        <f t="shared" si="49"/>
        <v>0</v>
      </c>
      <c r="I241" s="35">
        <f t="shared" si="44"/>
        <v>0</v>
      </c>
      <c r="J241" s="35">
        <f t="shared" si="45"/>
        <v>0</v>
      </c>
      <c r="K241" s="77">
        <f t="shared" si="50"/>
        <v>0</v>
      </c>
      <c r="L241" s="35">
        <f>IFERROR(IF('Payroll 2022'!C241='Payroll 2022'!$A$3,IF('Income Statement 2022'!$G$22&gt;0,'Income Statement 2022'!$G$22*0.1*('Payroll 2022'!F241/SUMIF($C$210:$C$248,$A$3,$F$210:$F$248)),0),0),0)</f>
        <v>0</v>
      </c>
      <c r="M241" s="77">
        <f t="shared" si="51"/>
        <v>0</v>
      </c>
      <c r="N241" s="35"/>
    </row>
    <row r="242" spans="1:14" outlineLevel="1" x14ac:dyDescent="0.2">
      <c r="A242" s="109"/>
      <c r="B242" s="109"/>
      <c r="D242" s="130"/>
      <c r="E242" s="105">
        <f t="shared" si="46"/>
        <v>0</v>
      </c>
      <c r="F242" s="77">
        <f t="shared" si="47"/>
        <v>0</v>
      </c>
      <c r="G242" s="35">
        <f t="shared" si="48"/>
        <v>0</v>
      </c>
      <c r="H242" s="35">
        <f t="shared" si="49"/>
        <v>0</v>
      </c>
      <c r="I242" s="35">
        <f t="shared" si="44"/>
        <v>0</v>
      </c>
      <c r="J242" s="35">
        <f t="shared" si="45"/>
        <v>0</v>
      </c>
      <c r="K242" s="77">
        <f t="shared" si="50"/>
        <v>0</v>
      </c>
      <c r="L242" s="35">
        <f>IFERROR(IF('Payroll 2022'!C242='Payroll 2022'!$A$3,IF('Income Statement 2022'!$G$22&gt;0,'Income Statement 2022'!$G$22*0.1*('Payroll 2022'!F242/SUMIF($C$210:$C$248,$A$3,$F$210:$F$248)),0),0),0)</f>
        <v>0</v>
      </c>
      <c r="M242" s="77">
        <f t="shared" si="51"/>
        <v>0</v>
      </c>
      <c r="N242" s="35"/>
    </row>
    <row r="243" spans="1:14" outlineLevel="1" x14ac:dyDescent="0.2">
      <c r="A243" s="109"/>
      <c r="B243" s="109"/>
      <c r="D243" s="130"/>
      <c r="E243" s="105">
        <f t="shared" si="46"/>
        <v>0</v>
      </c>
      <c r="F243" s="77">
        <f t="shared" si="47"/>
        <v>0</v>
      </c>
      <c r="G243" s="35">
        <f t="shared" si="48"/>
        <v>0</v>
      </c>
      <c r="H243" s="35">
        <f t="shared" si="49"/>
        <v>0</v>
      </c>
      <c r="I243" s="35">
        <f t="shared" si="44"/>
        <v>0</v>
      </c>
      <c r="J243" s="35">
        <f t="shared" si="45"/>
        <v>0</v>
      </c>
      <c r="K243" s="77">
        <f t="shared" si="50"/>
        <v>0</v>
      </c>
      <c r="L243" s="35">
        <f>IFERROR(IF('Payroll 2022'!C243='Payroll 2022'!$A$3,IF('Income Statement 2022'!$G$22&gt;0,'Income Statement 2022'!$G$22*0.1*('Payroll 2022'!F243/SUMIF($C$210:$C$248,$A$3,$F$210:$F$248)),0),0),0)</f>
        <v>0</v>
      </c>
      <c r="M243" s="77">
        <f t="shared" si="51"/>
        <v>0</v>
      </c>
      <c r="N243" s="35"/>
    </row>
    <row r="244" spans="1:14" outlineLevel="1" x14ac:dyDescent="0.2">
      <c r="A244" s="109"/>
      <c r="B244" s="109"/>
      <c r="D244" s="130"/>
      <c r="E244" s="105">
        <f t="shared" si="46"/>
        <v>0</v>
      </c>
      <c r="F244" s="77">
        <f t="shared" si="47"/>
        <v>0</v>
      </c>
      <c r="G244" s="35">
        <f t="shared" si="48"/>
        <v>0</v>
      </c>
      <c r="H244" s="35">
        <f t="shared" si="49"/>
        <v>0</v>
      </c>
      <c r="I244" s="35">
        <f t="shared" si="44"/>
        <v>0</v>
      </c>
      <c r="J244" s="35">
        <f t="shared" si="45"/>
        <v>0</v>
      </c>
      <c r="K244" s="77">
        <f t="shared" si="50"/>
        <v>0</v>
      </c>
      <c r="L244" s="35">
        <f>IFERROR(IF('Payroll 2022'!C244='Payroll 2022'!$A$3,IF('Income Statement 2022'!$G$22&gt;0,'Income Statement 2022'!$G$22*0.1*('Payroll 2022'!F244/SUMIF($C$210:$C$248,$A$3,$F$210:$F$248)),0),0),0)</f>
        <v>0</v>
      </c>
      <c r="M244" s="77">
        <f t="shared" si="51"/>
        <v>0</v>
      </c>
      <c r="N244" s="35"/>
    </row>
    <row r="245" spans="1:14" outlineLevel="1" x14ac:dyDescent="0.2">
      <c r="A245" s="109"/>
      <c r="B245" s="109"/>
      <c r="D245" s="130"/>
      <c r="E245" s="105">
        <f t="shared" si="46"/>
        <v>0</v>
      </c>
      <c r="F245" s="77">
        <f t="shared" si="47"/>
        <v>0</v>
      </c>
      <c r="G245" s="35">
        <f t="shared" si="48"/>
        <v>0</v>
      </c>
      <c r="H245" s="35">
        <f t="shared" si="49"/>
        <v>0</v>
      </c>
      <c r="I245" s="35">
        <f t="shared" si="44"/>
        <v>0</v>
      </c>
      <c r="J245" s="35">
        <f t="shared" si="45"/>
        <v>0</v>
      </c>
      <c r="K245" s="77">
        <f t="shared" si="50"/>
        <v>0</v>
      </c>
      <c r="L245" s="35">
        <f>IFERROR(IF('Payroll 2022'!C245='Payroll 2022'!$A$3,IF('Income Statement 2022'!$G$22&gt;0,'Income Statement 2022'!$G$22*0.1*('Payroll 2022'!F245/SUMIF($C$210:$C$248,$A$3,$F$210:$F$248)),0),0),0)</f>
        <v>0</v>
      </c>
      <c r="M245" s="77">
        <f t="shared" si="51"/>
        <v>0</v>
      </c>
      <c r="N245" s="35"/>
    </row>
    <row r="246" spans="1:14" outlineLevel="1" x14ac:dyDescent="0.2">
      <c r="A246" s="109"/>
      <c r="B246" s="109"/>
      <c r="D246" s="130"/>
      <c r="E246" s="105">
        <f t="shared" si="46"/>
        <v>0</v>
      </c>
      <c r="F246" s="77">
        <f t="shared" si="47"/>
        <v>0</v>
      </c>
      <c r="G246" s="35">
        <f t="shared" si="48"/>
        <v>0</v>
      </c>
      <c r="H246" s="35">
        <f t="shared" si="49"/>
        <v>0</v>
      </c>
      <c r="I246" s="35">
        <f t="shared" si="44"/>
        <v>0</v>
      </c>
      <c r="J246" s="35">
        <f t="shared" si="45"/>
        <v>0</v>
      </c>
      <c r="K246" s="77">
        <f t="shared" si="50"/>
        <v>0</v>
      </c>
      <c r="L246" s="35">
        <f>IFERROR(IF('Payroll 2022'!C246='Payroll 2022'!$A$3,IF('Income Statement 2022'!$G$22&gt;0,'Income Statement 2022'!$G$22*0.1*('Payroll 2022'!F246/SUMIF($C$210:$C$248,$A$3,$F$210:$F$248)),0),0),0)</f>
        <v>0</v>
      </c>
      <c r="M246" s="77">
        <f t="shared" si="51"/>
        <v>0</v>
      </c>
      <c r="N246" s="35"/>
    </row>
    <row r="247" spans="1:14" outlineLevel="1" x14ac:dyDescent="0.2">
      <c r="A247" s="109"/>
      <c r="B247" s="109"/>
      <c r="D247" s="130"/>
      <c r="E247" s="105">
        <f t="shared" si="46"/>
        <v>0</v>
      </c>
      <c r="F247" s="77">
        <f t="shared" si="47"/>
        <v>0</v>
      </c>
      <c r="G247" s="35">
        <f t="shared" si="48"/>
        <v>0</v>
      </c>
      <c r="H247" s="35">
        <f t="shared" si="49"/>
        <v>0</v>
      </c>
      <c r="I247" s="35">
        <f t="shared" si="44"/>
        <v>0</v>
      </c>
      <c r="J247" s="35">
        <f t="shared" si="45"/>
        <v>0</v>
      </c>
      <c r="K247" s="77">
        <f t="shared" si="50"/>
        <v>0</v>
      </c>
      <c r="L247" s="35">
        <f>IFERROR(IF('Payroll 2022'!C247='Payroll 2022'!$A$3,IF('Income Statement 2022'!$G$22&gt;0,'Income Statement 2022'!$G$22*0.1*('Payroll 2022'!F247/SUMIF($C$210:$C$248,$A$3,$F$210:$F$248)),0),0),0)</f>
        <v>0</v>
      </c>
      <c r="M247" s="77">
        <f t="shared" si="51"/>
        <v>0</v>
      </c>
      <c r="N247" s="35"/>
    </row>
    <row r="248" spans="1:14" ht="13.5" outlineLevel="1" thickBot="1" x14ac:dyDescent="0.25">
      <c r="A248" s="112"/>
      <c r="B248" s="112"/>
      <c r="C248" s="131"/>
      <c r="D248" s="132"/>
      <c r="E248" s="116">
        <f t="shared" si="46"/>
        <v>0</v>
      </c>
      <c r="F248" s="118">
        <f t="shared" si="47"/>
        <v>0</v>
      </c>
      <c r="G248" s="114">
        <f t="shared" si="48"/>
        <v>0</v>
      </c>
      <c r="H248" s="114">
        <f t="shared" si="49"/>
        <v>0</v>
      </c>
      <c r="I248" s="114">
        <f t="shared" si="44"/>
        <v>0</v>
      </c>
      <c r="J248" s="114">
        <f t="shared" si="45"/>
        <v>0</v>
      </c>
      <c r="K248" s="118">
        <f t="shared" si="50"/>
        <v>0</v>
      </c>
      <c r="L248" s="114">
        <f>IFERROR(IF('Payroll 2022'!C248='Payroll 2022'!$A$3,IF('Income Statement 2022'!$G$22&gt;0,'Income Statement 2022'!$G$22*0.1*('Payroll 2022'!F248/SUMIF($C$210:$C$248,$A$3,$F$210:$F$248)),0),0),0)</f>
        <v>0</v>
      </c>
      <c r="M248" s="118">
        <f t="shared" si="51"/>
        <v>0</v>
      </c>
      <c r="N248" s="35"/>
    </row>
    <row r="249" spans="1:14" outlineLevel="1" x14ac:dyDescent="0.2">
      <c r="A249" s="67" t="s">
        <v>146</v>
      </c>
      <c r="B249" s="67"/>
      <c r="C249" s="67"/>
      <c r="D249" s="126"/>
      <c r="E249" s="77">
        <f>IFERROR(SUM(E210:E248),"")</f>
        <v>0</v>
      </c>
      <c r="F249" s="77">
        <f t="shared" ref="F249:M249" si="52">IFERROR(SUM(F210:F248),"")</f>
        <v>0</v>
      </c>
      <c r="G249" s="77">
        <f t="shared" si="52"/>
        <v>0</v>
      </c>
      <c r="H249" s="77">
        <f t="shared" si="52"/>
        <v>0</v>
      </c>
      <c r="I249" s="77">
        <f t="shared" si="52"/>
        <v>0</v>
      </c>
      <c r="J249" s="77">
        <f t="shared" si="52"/>
        <v>0</v>
      </c>
      <c r="K249" s="77">
        <f t="shared" si="52"/>
        <v>0</v>
      </c>
      <c r="L249" s="77">
        <f t="shared" si="52"/>
        <v>0</v>
      </c>
      <c r="M249" s="77">
        <f t="shared" si="52"/>
        <v>0</v>
      </c>
      <c r="N249" s="35"/>
    </row>
    <row r="250" spans="1:14" outlineLevel="1" x14ac:dyDescent="0.2">
      <c r="E250" s="35"/>
      <c r="F250" s="35"/>
      <c r="G250" s="35"/>
      <c r="H250" s="35"/>
      <c r="I250" s="35"/>
      <c r="J250" s="35"/>
      <c r="K250" s="35"/>
      <c r="L250" s="35"/>
      <c r="M250" s="35"/>
      <c r="N250" s="35"/>
    </row>
    <row r="251" spans="1:14" x14ac:dyDescent="0.2">
      <c r="E251" s="35"/>
      <c r="F251" s="35"/>
      <c r="G251" s="35"/>
      <c r="H251" s="35"/>
      <c r="I251" s="35"/>
      <c r="J251" s="35"/>
      <c r="K251" s="35"/>
      <c r="L251" s="35"/>
      <c r="M251" s="35"/>
      <c r="N251" s="35"/>
    </row>
    <row r="252" spans="1:14" x14ac:dyDescent="0.2">
      <c r="A252" s="67" t="s">
        <v>57</v>
      </c>
      <c r="B252" s="36" t="s">
        <v>132</v>
      </c>
      <c r="C252" s="121">
        <v>44713</v>
      </c>
      <c r="D252" s="36" t="s">
        <v>133</v>
      </c>
      <c r="E252" s="108">
        <v>44742</v>
      </c>
      <c r="F252" s="35" t="s">
        <v>134</v>
      </c>
      <c r="G252" s="35">
        <f>NETWORKDAYS(C252,E252)</f>
        <v>22</v>
      </c>
      <c r="H252" s="35"/>
      <c r="I252" s="35"/>
      <c r="J252" s="35"/>
      <c r="K252" s="35"/>
      <c r="L252" s="35"/>
      <c r="M252" s="35"/>
      <c r="N252" s="35"/>
    </row>
    <row r="253" spans="1:14" ht="25.5" outlineLevel="1" x14ac:dyDescent="0.2">
      <c r="A253" s="137" t="s">
        <v>135</v>
      </c>
      <c r="B253" s="91" t="s">
        <v>136</v>
      </c>
      <c r="C253" s="91" t="s">
        <v>117</v>
      </c>
      <c r="D253" s="91" t="s">
        <v>137</v>
      </c>
      <c r="E253" s="104" t="s">
        <v>138</v>
      </c>
      <c r="F253" s="104" t="s">
        <v>139</v>
      </c>
      <c r="G253" s="104" t="s">
        <v>5</v>
      </c>
      <c r="H253" s="104" t="s">
        <v>27</v>
      </c>
      <c r="I253" s="104" t="s">
        <v>140</v>
      </c>
      <c r="J253" s="104" t="s">
        <v>141</v>
      </c>
      <c r="K253" s="104" t="s">
        <v>129</v>
      </c>
      <c r="L253" s="104" t="s">
        <v>4</v>
      </c>
      <c r="M253" s="104" t="s">
        <v>142</v>
      </c>
      <c r="N253" s="35"/>
    </row>
    <row r="254" spans="1:14" ht="13.5" outlineLevel="1" thickBot="1" x14ac:dyDescent="0.25">
      <c r="A254" s="138"/>
      <c r="B254" s="143"/>
      <c r="C254" s="143"/>
      <c r="D254" s="143"/>
      <c r="E254" s="139"/>
      <c r="F254" s="139"/>
      <c r="G254" s="140">
        <v>9.4E-2</v>
      </c>
      <c r="H254" s="140">
        <v>3.5999999999999997E-2</v>
      </c>
      <c r="I254" s="140">
        <v>1.6E-2</v>
      </c>
      <c r="J254" s="140">
        <v>4.4999999999999998E-2</v>
      </c>
      <c r="K254" s="141"/>
      <c r="L254" s="142" t="s">
        <v>143</v>
      </c>
      <c r="M254" s="141"/>
      <c r="N254" s="35"/>
    </row>
    <row r="255" spans="1:14" outlineLevel="1" x14ac:dyDescent="0.2">
      <c r="A255" s="109"/>
      <c r="B255" s="127"/>
      <c r="C255" s="96"/>
      <c r="D255" s="124"/>
      <c r="E255" s="105">
        <f>IF(C255=$A$3,$C$3*NETWORKDAYS($C$252,$E$252),0)</f>
        <v>0</v>
      </c>
      <c r="F255" s="111">
        <f>IFERROR(D255*E255,0)</f>
        <v>0</v>
      </c>
      <c r="G255" s="35">
        <f>IFERROR(F255*$G$29,0)</f>
        <v>0</v>
      </c>
      <c r="H255" s="35">
        <f>IFERROR(F255*$H$29,0)</f>
        <v>0</v>
      </c>
      <c r="I255" s="35">
        <f t="shared" ref="I255:I293" si="53">IF(C255=$A$3,F255*$I$29,0)</f>
        <v>0</v>
      </c>
      <c r="J255" s="35">
        <f t="shared" ref="J255:J293" si="54">IF(C255=$A$3,F255*$J$29,0)</f>
        <v>0</v>
      </c>
      <c r="K255" s="77">
        <f>IFERROR(F255-SUM(G255:J255),0)</f>
        <v>0</v>
      </c>
      <c r="L255" s="35">
        <f>IFERROR(IF('Payroll 2022'!C255='Payroll 2022'!$A$3,IF('Income Statement 2022'!$H$22&gt;0,'Income Statement 2022'!$H$22*0.1*('Payroll 2022'!F255/SUMIF($C$255:$C$293,$A$3,$F$255:$F$293)),0),0),0)</f>
        <v>0</v>
      </c>
      <c r="M255" s="77">
        <f>IFERROR(K255+L255,0)</f>
        <v>0</v>
      </c>
      <c r="N255" s="35"/>
    </row>
    <row r="256" spans="1:14" outlineLevel="1" x14ac:dyDescent="0.2">
      <c r="A256" s="122"/>
      <c r="B256" s="123"/>
      <c r="C256" s="128"/>
      <c r="D256" s="129"/>
      <c r="E256" s="105">
        <f t="shared" ref="E256:E293" si="55">IF(C256=$A$3,$C$3*NETWORKDAYS($C$252,$E$252),0)</f>
        <v>0</v>
      </c>
      <c r="F256" s="111">
        <f t="shared" ref="F256:F293" si="56">IFERROR(D256*E256,0)</f>
        <v>0</v>
      </c>
      <c r="G256" s="35">
        <f t="shared" ref="G256:G293" si="57">IFERROR(F256*$G$29,0)</f>
        <v>0</v>
      </c>
      <c r="H256" s="35">
        <f t="shared" ref="H256:H293" si="58">IFERROR(F256*$H$29,0)</f>
        <v>0</v>
      </c>
      <c r="I256" s="35">
        <f t="shared" si="53"/>
        <v>0</v>
      </c>
      <c r="J256" s="35">
        <f t="shared" si="54"/>
        <v>0</v>
      </c>
      <c r="K256" s="77">
        <f t="shared" ref="K256:K293" si="59">IFERROR(F256-SUM(G256:J256),0)</f>
        <v>0</v>
      </c>
      <c r="L256" s="35">
        <f>IFERROR(IF('Payroll 2022'!C256='Payroll 2022'!$A$3,IF('Income Statement 2022'!$H$22&gt;0,'Income Statement 2022'!$H$22*0.1*('Payroll 2022'!F256/SUMIF($C$255:$C$293,$A$3,$F$255:$F$293)),0),0),0)</f>
        <v>0</v>
      </c>
      <c r="M256" s="77">
        <f t="shared" ref="M256:M293" si="60">IFERROR(K256+L256,0)</f>
        <v>0</v>
      </c>
      <c r="N256" s="35"/>
    </row>
    <row r="257" spans="1:14" outlineLevel="1" x14ac:dyDescent="0.2">
      <c r="A257" s="122"/>
      <c r="B257" s="123"/>
      <c r="C257" s="128"/>
      <c r="D257" s="129"/>
      <c r="E257" s="105">
        <f t="shared" si="55"/>
        <v>0</v>
      </c>
      <c r="F257" s="111">
        <f t="shared" si="56"/>
        <v>0</v>
      </c>
      <c r="G257" s="35">
        <f t="shared" si="57"/>
        <v>0</v>
      </c>
      <c r="H257" s="35">
        <f t="shared" si="58"/>
        <v>0</v>
      </c>
      <c r="I257" s="35">
        <f t="shared" si="53"/>
        <v>0</v>
      </c>
      <c r="J257" s="35">
        <f t="shared" si="54"/>
        <v>0</v>
      </c>
      <c r="K257" s="77">
        <f t="shared" si="59"/>
        <v>0</v>
      </c>
      <c r="L257" s="35">
        <f>IFERROR(IF('Payroll 2022'!C257='Payroll 2022'!$A$3,IF('Income Statement 2022'!$H$22&gt;0,'Income Statement 2022'!$H$22*0.1*('Payroll 2022'!F257/SUMIF($C$255:$C$293,$A$3,$F$255:$F$293)),0),0),0)</f>
        <v>0</v>
      </c>
      <c r="M257" s="77">
        <f t="shared" si="60"/>
        <v>0</v>
      </c>
      <c r="N257" s="35"/>
    </row>
    <row r="258" spans="1:14" outlineLevel="1" x14ac:dyDescent="0.2">
      <c r="A258" s="122"/>
      <c r="B258" s="123"/>
      <c r="C258" s="128"/>
      <c r="D258" s="129"/>
      <c r="E258" s="105">
        <f t="shared" si="55"/>
        <v>0</v>
      </c>
      <c r="F258" s="111">
        <f t="shared" si="56"/>
        <v>0</v>
      </c>
      <c r="G258" s="35">
        <f t="shared" si="57"/>
        <v>0</v>
      </c>
      <c r="H258" s="35">
        <f t="shared" si="58"/>
        <v>0</v>
      </c>
      <c r="I258" s="35">
        <f t="shared" si="53"/>
        <v>0</v>
      </c>
      <c r="J258" s="35">
        <f t="shared" si="54"/>
        <v>0</v>
      </c>
      <c r="K258" s="77">
        <f t="shared" si="59"/>
        <v>0</v>
      </c>
      <c r="L258" s="35">
        <f>IFERROR(IF('Payroll 2022'!C258='Payroll 2022'!$A$3,IF('Income Statement 2022'!$H$22&gt;0,'Income Statement 2022'!$H$22*0.1*('Payroll 2022'!F258/SUMIF($C$255:$C$293,$A$3,$F$255:$F$293)),0),0),0)</f>
        <v>0</v>
      </c>
      <c r="M258" s="77">
        <f t="shared" si="60"/>
        <v>0</v>
      </c>
      <c r="N258" s="35"/>
    </row>
    <row r="259" spans="1:14" outlineLevel="1" x14ac:dyDescent="0.2">
      <c r="A259" s="122"/>
      <c r="B259" s="123"/>
      <c r="C259" s="128"/>
      <c r="D259" s="129"/>
      <c r="E259" s="105">
        <f t="shared" si="55"/>
        <v>0</v>
      </c>
      <c r="F259" s="111">
        <f t="shared" si="56"/>
        <v>0</v>
      </c>
      <c r="G259" s="35">
        <f t="shared" si="57"/>
        <v>0</v>
      </c>
      <c r="H259" s="35">
        <f t="shared" si="58"/>
        <v>0</v>
      </c>
      <c r="I259" s="35">
        <f t="shared" si="53"/>
        <v>0</v>
      </c>
      <c r="J259" s="35">
        <f t="shared" si="54"/>
        <v>0</v>
      </c>
      <c r="K259" s="77">
        <f t="shared" si="59"/>
        <v>0</v>
      </c>
      <c r="L259" s="35">
        <f>IFERROR(IF('Payroll 2022'!C259='Payroll 2022'!$A$3,IF('Income Statement 2022'!$H$22&gt;0,'Income Statement 2022'!$H$22*0.1*('Payroll 2022'!F259/SUMIF($C$255:$C$293,$A$3,$F$255:$F$293)),0),0),0)</f>
        <v>0</v>
      </c>
      <c r="M259" s="77">
        <f t="shared" si="60"/>
        <v>0</v>
      </c>
      <c r="N259" s="35"/>
    </row>
    <row r="260" spans="1:14" outlineLevel="1" x14ac:dyDescent="0.2">
      <c r="A260" s="122"/>
      <c r="B260" s="123"/>
      <c r="C260" s="128"/>
      <c r="D260" s="129"/>
      <c r="E260" s="105">
        <f t="shared" si="55"/>
        <v>0</v>
      </c>
      <c r="F260" s="111">
        <f t="shared" si="56"/>
        <v>0</v>
      </c>
      <c r="G260" s="35">
        <f t="shared" si="57"/>
        <v>0</v>
      </c>
      <c r="H260" s="35">
        <f t="shared" si="58"/>
        <v>0</v>
      </c>
      <c r="I260" s="35">
        <f t="shared" si="53"/>
        <v>0</v>
      </c>
      <c r="J260" s="35">
        <f t="shared" si="54"/>
        <v>0</v>
      </c>
      <c r="K260" s="77">
        <f t="shared" si="59"/>
        <v>0</v>
      </c>
      <c r="L260" s="35">
        <f>IFERROR(IF('Payroll 2022'!C260='Payroll 2022'!$A$3,IF('Income Statement 2022'!$H$22&gt;0,'Income Statement 2022'!$H$22*0.1*('Payroll 2022'!F260/SUMIF($C$255:$C$293,$A$3,$F$255:$F$293)),0),0),0)</f>
        <v>0</v>
      </c>
      <c r="M260" s="77">
        <f t="shared" si="60"/>
        <v>0</v>
      </c>
      <c r="N260" s="35"/>
    </row>
    <row r="261" spans="1:14" outlineLevel="1" x14ac:dyDescent="0.2">
      <c r="A261" s="122"/>
      <c r="B261" s="123"/>
      <c r="C261" s="128"/>
      <c r="D261" s="129"/>
      <c r="E261" s="105">
        <f t="shared" si="55"/>
        <v>0</v>
      </c>
      <c r="F261" s="111">
        <f t="shared" si="56"/>
        <v>0</v>
      </c>
      <c r="G261" s="35">
        <f t="shared" si="57"/>
        <v>0</v>
      </c>
      <c r="H261" s="35">
        <f t="shared" si="58"/>
        <v>0</v>
      </c>
      <c r="I261" s="35">
        <f t="shared" si="53"/>
        <v>0</v>
      </c>
      <c r="J261" s="35">
        <f t="shared" si="54"/>
        <v>0</v>
      </c>
      <c r="K261" s="77">
        <f t="shared" si="59"/>
        <v>0</v>
      </c>
      <c r="L261" s="35">
        <f>IFERROR(IF('Payroll 2022'!C261='Payroll 2022'!$A$3,IF('Income Statement 2022'!$H$22&gt;0,'Income Statement 2022'!$H$22*0.1*('Payroll 2022'!F261/SUMIF($C$255:$C$293,$A$3,$F$255:$F$293)),0),0),0)</f>
        <v>0</v>
      </c>
      <c r="M261" s="77">
        <f t="shared" si="60"/>
        <v>0</v>
      </c>
      <c r="N261" s="35"/>
    </row>
    <row r="262" spans="1:14" outlineLevel="1" x14ac:dyDescent="0.2">
      <c r="A262" s="122"/>
      <c r="B262" s="123"/>
      <c r="C262" s="128"/>
      <c r="D262" s="129"/>
      <c r="E262" s="105">
        <f t="shared" si="55"/>
        <v>0</v>
      </c>
      <c r="F262" s="111">
        <f t="shared" si="56"/>
        <v>0</v>
      </c>
      <c r="G262" s="35">
        <f t="shared" si="57"/>
        <v>0</v>
      </c>
      <c r="H262" s="35">
        <f t="shared" si="58"/>
        <v>0</v>
      </c>
      <c r="I262" s="35">
        <f t="shared" si="53"/>
        <v>0</v>
      </c>
      <c r="J262" s="35">
        <f t="shared" si="54"/>
        <v>0</v>
      </c>
      <c r="K262" s="77">
        <f t="shared" si="59"/>
        <v>0</v>
      </c>
      <c r="L262" s="35">
        <f>IFERROR(IF('Payroll 2022'!C262='Payroll 2022'!$A$3,IF('Income Statement 2022'!$H$22&gt;0,'Income Statement 2022'!$H$22*0.1*('Payroll 2022'!F262/SUMIF($C$255:$C$293,$A$3,$F$255:$F$293)),0),0),0)</f>
        <v>0</v>
      </c>
      <c r="M262" s="77">
        <f t="shared" si="60"/>
        <v>0</v>
      </c>
      <c r="N262" s="35"/>
    </row>
    <row r="263" spans="1:14" outlineLevel="1" x14ac:dyDescent="0.2">
      <c r="A263" s="122"/>
      <c r="B263" s="123"/>
      <c r="C263" s="128"/>
      <c r="D263" s="129"/>
      <c r="E263" s="105">
        <f t="shared" si="55"/>
        <v>0</v>
      </c>
      <c r="F263" s="111">
        <f t="shared" si="56"/>
        <v>0</v>
      </c>
      <c r="G263" s="35">
        <f t="shared" si="57"/>
        <v>0</v>
      </c>
      <c r="H263" s="35">
        <f t="shared" si="58"/>
        <v>0</v>
      </c>
      <c r="I263" s="35">
        <f t="shared" si="53"/>
        <v>0</v>
      </c>
      <c r="J263" s="35">
        <f t="shared" si="54"/>
        <v>0</v>
      </c>
      <c r="K263" s="77">
        <f t="shared" si="59"/>
        <v>0</v>
      </c>
      <c r="L263" s="35">
        <f>IFERROR(IF('Payroll 2022'!C263='Payroll 2022'!$A$3,IF('Income Statement 2022'!$H$22&gt;0,'Income Statement 2022'!$H$22*0.1*('Payroll 2022'!F263/SUMIF($C$255:$C$293,$A$3,$F$255:$F$293)),0),0),0)</f>
        <v>0</v>
      </c>
      <c r="M263" s="77">
        <f t="shared" si="60"/>
        <v>0</v>
      </c>
      <c r="N263" s="35"/>
    </row>
    <row r="264" spans="1:14" outlineLevel="1" x14ac:dyDescent="0.2">
      <c r="A264" s="122"/>
      <c r="B264" s="123"/>
      <c r="C264" s="128"/>
      <c r="D264" s="129"/>
      <c r="E264" s="105">
        <f t="shared" si="55"/>
        <v>0</v>
      </c>
      <c r="F264" s="111">
        <f t="shared" si="56"/>
        <v>0</v>
      </c>
      <c r="G264" s="35">
        <f t="shared" si="57"/>
        <v>0</v>
      </c>
      <c r="H264" s="35">
        <f t="shared" si="58"/>
        <v>0</v>
      </c>
      <c r="I264" s="35">
        <f t="shared" si="53"/>
        <v>0</v>
      </c>
      <c r="J264" s="35">
        <f t="shared" si="54"/>
        <v>0</v>
      </c>
      <c r="K264" s="77">
        <f t="shared" si="59"/>
        <v>0</v>
      </c>
      <c r="L264" s="35">
        <f>IFERROR(IF('Payroll 2022'!C264='Payroll 2022'!$A$3,IF('Income Statement 2022'!$H$22&gt;0,'Income Statement 2022'!$H$22*0.1*('Payroll 2022'!F264/SUMIF($C$255:$C$293,$A$3,$F$255:$F$293)),0),0),0)</f>
        <v>0</v>
      </c>
      <c r="M264" s="77">
        <f t="shared" si="60"/>
        <v>0</v>
      </c>
      <c r="N264" s="35"/>
    </row>
    <row r="265" spans="1:14" outlineLevel="1" x14ac:dyDescent="0.2">
      <c r="A265" s="109"/>
      <c r="B265" s="109"/>
      <c r="D265" s="130"/>
      <c r="E265" s="105">
        <f t="shared" si="55"/>
        <v>0</v>
      </c>
      <c r="F265" s="77">
        <f t="shared" si="56"/>
        <v>0</v>
      </c>
      <c r="G265" s="35">
        <f t="shared" si="57"/>
        <v>0</v>
      </c>
      <c r="H265" s="35">
        <f t="shared" si="58"/>
        <v>0</v>
      </c>
      <c r="I265" s="35">
        <f t="shared" si="53"/>
        <v>0</v>
      </c>
      <c r="J265" s="35">
        <f t="shared" si="54"/>
        <v>0</v>
      </c>
      <c r="K265" s="77">
        <f t="shared" si="59"/>
        <v>0</v>
      </c>
      <c r="L265" s="35">
        <f>IFERROR(IF('Payroll 2022'!C265='Payroll 2022'!$A$3,IF('Income Statement 2022'!$H$22&gt;0,'Income Statement 2022'!$H$22*0.1*('Payroll 2022'!F265/SUMIF($C$255:$C$293,$A$3,$F$255:$F$293)),0),0),0)</f>
        <v>0</v>
      </c>
      <c r="M265" s="77">
        <f t="shared" si="60"/>
        <v>0</v>
      </c>
      <c r="N265" s="35"/>
    </row>
    <row r="266" spans="1:14" outlineLevel="1" x14ac:dyDescent="0.2">
      <c r="A266" s="109"/>
      <c r="B266" s="109"/>
      <c r="D266" s="130"/>
      <c r="E266" s="105">
        <f t="shared" si="55"/>
        <v>0</v>
      </c>
      <c r="F266" s="77">
        <f t="shared" si="56"/>
        <v>0</v>
      </c>
      <c r="G266" s="35">
        <f t="shared" si="57"/>
        <v>0</v>
      </c>
      <c r="H266" s="35">
        <f t="shared" si="58"/>
        <v>0</v>
      </c>
      <c r="I266" s="35">
        <f t="shared" si="53"/>
        <v>0</v>
      </c>
      <c r="J266" s="35">
        <f t="shared" si="54"/>
        <v>0</v>
      </c>
      <c r="K266" s="77">
        <f t="shared" si="59"/>
        <v>0</v>
      </c>
      <c r="L266" s="35">
        <f>IFERROR(IF('Payroll 2022'!C266='Payroll 2022'!$A$3,IF('Income Statement 2022'!$H$22&gt;0,'Income Statement 2022'!$H$22*0.1*('Payroll 2022'!F266/SUMIF($C$255:$C$293,$A$3,$F$255:$F$293)),0),0),0)</f>
        <v>0</v>
      </c>
      <c r="M266" s="77">
        <f t="shared" si="60"/>
        <v>0</v>
      </c>
      <c r="N266" s="35"/>
    </row>
    <row r="267" spans="1:14" outlineLevel="1" x14ac:dyDescent="0.2">
      <c r="A267" s="109"/>
      <c r="B267" s="109"/>
      <c r="D267" s="130"/>
      <c r="E267" s="105">
        <f t="shared" si="55"/>
        <v>0</v>
      </c>
      <c r="F267" s="77">
        <f t="shared" si="56"/>
        <v>0</v>
      </c>
      <c r="G267" s="35">
        <f t="shared" si="57"/>
        <v>0</v>
      </c>
      <c r="H267" s="35">
        <f t="shared" si="58"/>
        <v>0</v>
      </c>
      <c r="I267" s="35">
        <f t="shared" si="53"/>
        <v>0</v>
      </c>
      <c r="J267" s="35">
        <f t="shared" si="54"/>
        <v>0</v>
      </c>
      <c r="K267" s="77">
        <f t="shared" si="59"/>
        <v>0</v>
      </c>
      <c r="L267" s="35">
        <f>IFERROR(IF('Payroll 2022'!C267='Payroll 2022'!$A$3,IF('Income Statement 2022'!$H$22&gt;0,'Income Statement 2022'!$H$22*0.1*('Payroll 2022'!F267/SUMIF($C$255:$C$293,$A$3,$F$255:$F$293)),0),0),0)</f>
        <v>0</v>
      </c>
      <c r="M267" s="77">
        <f t="shared" si="60"/>
        <v>0</v>
      </c>
      <c r="N267" s="35"/>
    </row>
    <row r="268" spans="1:14" outlineLevel="1" x14ac:dyDescent="0.2">
      <c r="A268" s="109"/>
      <c r="B268" s="109"/>
      <c r="D268" s="130"/>
      <c r="E268" s="105">
        <f t="shared" si="55"/>
        <v>0</v>
      </c>
      <c r="F268" s="77">
        <f t="shared" si="56"/>
        <v>0</v>
      </c>
      <c r="G268" s="35">
        <f t="shared" si="57"/>
        <v>0</v>
      </c>
      <c r="H268" s="35">
        <f t="shared" si="58"/>
        <v>0</v>
      </c>
      <c r="I268" s="35">
        <f t="shared" si="53"/>
        <v>0</v>
      </c>
      <c r="J268" s="35">
        <f t="shared" si="54"/>
        <v>0</v>
      </c>
      <c r="K268" s="77">
        <f t="shared" si="59"/>
        <v>0</v>
      </c>
      <c r="L268" s="35">
        <f>IFERROR(IF('Payroll 2022'!C268='Payroll 2022'!$A$3,IF('Income Statement 2022'!$H$22&gt;0,'Income Statement 2022'!$H$22*0.1*('Payroll 2022'!F268/SUMIF($C$255:$C$293,$A$3,$F$255:$F$293)),0),0),0)</f>
        <v>0</v>
      </c>
      <c r="M268" s="77">
        <f t="shared" si="60"/>
        <v>0</v>
      </c>
      <c r="N268" s="35"/>
    </row>
    <row r="269" spans="1:14" outlineLevel="1" x14ac:dyDescent="0.2">
      <c r="A269" s="109"/>
      <c r="B269" s="109"/>
      <c r="D269" s="130"/>
      <c r="E269" s="105">
        <f t="shared" si="55"/>
        <v>0</v>
      </c>
      <c r="F269" s="77">
        <f t="shared" si="56"/>
        <v>0</v>
      </c>
      <c r="G269" s="35">
        <f t="shared" si="57"/>
        <v>0</v>
      </c>
      <c r="H269" s="35">
        <f t="shared" si="58"/>
        <v>0</v>
      </c>
      <c r="I269" s="35">
        <f t="shared" si="53"/>
        <v>0</v>
      </c>
      <c r="J269" s="35">
        <f t="shared" si="54"/>
        <v>0</v>
      </c>
      <c r="K269" s="77">
        <f t="shared" si="59"/>
        <v>0</v>
      </c>
      <c r="L269" s="35">
        <f>IFERROR(IF('Payroll 2022'!C269='Payroll 2022'!$A$3,IF('Income Statement 2022'!$H$22&gt;0,'Income Statement 2022'!$H$22*0.1*('Payroll 2022'!F269/SUMIF($C$255:$C$293,$A$3,$F$255:$F$293)),0),0),0)</f>
        <v>0</v>
      </c>
      <c r="M269" s="77">
        <f t="shared" si="60"/>
        <v>0</v>
      </c>
      <c r="N269" s="35"/>
    </row>
    <row r="270" spans="1:14" outlineLevel="1" x14ac:dyDescent="0.2">
      <c r="A270" s="109"/>
      <c r="B270" s="109"/>
      <c r="D270" s="130"/>
      <c r="E270" s="105">
        <f t="shared" si="55"/>
        <v>0</v>
      </c>
      <c r="F270" s="77">
        <f t="shared" si="56"/>
        <v>0</v>
      </c>
      <c r="G270" s="35">
        <f t="shared" si="57"/>
        <v>0</v>
      </c>
      <c r="H270" s="35">
        <f t="shared" si="58"/>
        <v>0</v>
      </c>
      <c r="I270" s="35">
        <f t="shared" si="53"/>
        <v>0</v>
      </c>
      <c r="J270" s="35">
        <f t="shared" si="54"/>
        <v>0</v>
      </c>
      <c r="K270" s="77">
        <f t="shared" si="59"/>
        <v>0</v>
      </c>
      <c r="L270" s="35">
        <f>IFERROR(IF('Payroll 2022'!C270='Payroll 2022'!$A$3,IF('Income Statement 2022'!$H$22&gt;0,'Income Statement 2022'!$H$22*0.1*('Payroll 2022'!F270/SUMIF($C$255:$C$293,$A$3,$F$255:$F$293)),0),0),0)</f>
        <v>0</v>
      </c>
      <c r="M270" s="77">
        <f t="shared" si="60"/>
        <v>0</v>
      </c>
      <c r="N270" s="35"/>
    </row>
    <row r="271" spans="1:14" outlineLevel="1" x14ac:dyDescent="0.2">
      <c r="A271" s="109"/>
      <c r="B271" s="109"/>
      <c r="D271" s="130"/>
      <c r="E271" s="105">
        <f t="shared" si="55"/>
        <v>0</v>
      </c>
      <c r="F271" s="77">
        <f t="shared" si="56"/>
        <v>0</v>
      </c>
      <c r="G271" s="35">
        <f t="shared" si="57"/>
        <v>0</v>
      </c>
      <c r="H271" s="35">
        <f t="shared" si="58"/>
        <v>0</v>
      </c>
      <c r="I271" s="35">
        <f t="shared" si="53"/>
        <v>0</v>
      </c>
      <c r="J271" s="35">
        <f t="shared" si="54"/>
        <v>0</v>
      </c>
      <c r="K271" s="77">
        <f t="shared" si="59"/>
        <v>0</v>
      </c>
      <c r="L271" s="35">
        <f>IFERROR(IF('Payroll 2022'!C271='Payroll 2022'!$A$3,IF('Income Statement 2022'!$H$22&gt;0,'Income Statement 2022'!$H$22*0.1*('Payroll 2022'!F271/SUMIF($C$255:$C$293,$A$3,$F$255:$F$293)),0),0),0)</f>
        <v>0</v>
      </c>
      <c r="M271" s="77">
        <f t="shared" si="60"/>
        <v>0</v>
      </c>
      <c r="N271" s="35"/>
    </row>
    <row r="272" spans="1:14" outlineLevel="1" x14ac:dyDescent="0.2">
      <c r="A272" s="109"/>
      <c r="B272" s="109"/>
      <c r="D272" s="130"/>
      <c r="E272" s="105">
        <f t="shared" si="55"/>
        <v>0</v>
      </c>
      <c r="F272" s="77">
        <f t="shared" si="56"/>
        <v>0</v>
      </c>
      <c r="G272" s="35">
        <f t="shared" si="57"/>
        <v>0</v>
      </c>
      <c r="H272" s="35">
        <f t="shared" si="58"/>
        <v>0</v>
      </c>
      <c r="I272" s="35">
        <f t="shared" si="53"/>
        <v>0</v>
      </c>
      <c r="J272" s="35">
        <f t="shared" si="54"/>
        <v>0</v>
      </c>
      <c r="K272" s="77">
        <f t="shared" si="59"/>
        <v>0</v>
      </c>
      <c r="L272" s="35">
        <f>IFERROR(IF('Payroll 2022'!C272='Payroll 2022'!$A$3,IF('Income Statement 2022'!$H$22&gt;0,'Income Statement 2022'!$H$22*0.1*('Payroll 2022'!F272/SUMIF($C$255:$C$293,$A$3,$F$255:$F$293)),0),0),0)</f>
        <v>0</v>
      </c>
      <c r="M272" s="77">
        <f t="shared" si="60"/>
        <v>0</v>
      </c>
      <c r="N272" s="35"/>
    </row>
    <row r="273" spans="1:14" outlineLevel="1" x14ac:dyDescent="0.2">
      <c r="A273" s="109"/>
      <c r="B273" s="109"/>
      <c r="D273" s="130"/>
      <c r="E273" s="105">
        <f t="shared" si="55"/>
        <v>0</v>
      </c>
      <c r="F273" s="77">
        <f t="shared" si="56"/>
        <v>0</v>
      </c>
      <c r="G273" s="35">
        <f t="shared" si="57"/>
        <v>0</v>
      </c>
      <c r="H273" s="35">
        <f t="shared" si="58"/>
        <v>0</v>
      </c>
      <c r="I273" s="35">
        <f t="shared" si="53"/>
        <v>0</v>
      </c>
      <c r="J273" s="35">
        <f t="shared" si="54"/>
        <v>0</v>
      </c>
      <c r="K273" s="77">
        <f t="shared" si="59"/>
        <v>0</v>
      </c>
      <c r="L273" s="35">
        <f>IFERROR(IF('Payroll 2022'!C273='Payroll 2022'!$A$3,IF('Income Statement 2022'!$H$22&gt;0,'Income Statement 2022'!$H$22*0.1*('Payroll 2022'!F273/SUMIF($C$255:$C$293,$A$3,$F$255:$F$293)),0),0),0)</f>
        <v>0</v>
      </c>
      <c r="M273" s="77">
        <f t="shared" si="60"/>
        <v>0</v>
      </c>
      <c r="N273" s="35"/>
    </row>
    <row r="274" spans="1:14" outlineLevel="1" x14ac:dyDescent="0.2">
      <c r="A274" s="109"/>
      <c r="B274" s="109"/>
      <c r="D274" s="130"/>
      <c r="E274" s="105">
        <f t="shared" si="55"/>
        <v>0</v>
      </c>
      <c r="F274" s="77">
        <f t="shared" si="56"/>
        <v>0</v>
      </c>
      <c r="G274" s="35">
        <f t="shared" si="57"/>
        <v>0</v>
      </c>
      <c r="H274" s="35">
        <f t="shared" si="58"/>
        <v>0</v>
      </c>
      <c r="I274" s="35">
        <f t="shared" si="53"/>
        <v>0</v>
      </c>
      <c r="J274" s="35">
        <f t="shared" si="54"/>
        <v>0</v>
      </c>
      <c r="K274" s="77">
        <f t="shared" si="59"/>
        <v>0</v>
      </c>
      <c r="L274" s="35">
        <f>IFERROR(IF('Payroll 2022'!C274='Payroll 2022'!$A$3,IF('Income Statement 2022'!$H$22&gt;0,'Income Statement 2022'!$H$22*0.1*('Payroll 2022'!F274/SUMIF($C$255:$C$293,$A$3,$F$255:$F$293)),0),0),0)</f>
        <v>0</v>
      </c>
      <c r="M274" s="77">
        <f t="shared" si="60"/>
        <v>0</v>
      </c>
      <c r="N274" s="35"/>
    </row>
    <row r="275" spans="1:14" outlineLevel="1" x14ac:dyDescent="0.2">
      <c r="A275" s="109"/>
      <c r="B275" s="109"/>
      <c r="D275" s="130"/>
      <c r="E275" s="105">
        <f t="shared" si="55"/>
        <v>0</v>
      </c>
      <c r="F275" s="77">
        <f t="shared" si="56"/>
        <v>0</v>
      </c>
      <c r="G275" s="35">
        <f t="shared" si="57"/>
        <v>0</v>
      </c>
      <c r="H275" s="35">
        <f t="shared" si="58"/>
        <v>0</v>
      </c>
      <c r="I275" s="35">
        <f t="shared" si="53"/>
        <v>0</v>
      </c>
      <c r="J275" s="35">
        <f t="shared" si="54"/>
        <v>0</v>
      </c>
      <c r="K275" s="77">
        <f t="shared" si="59"/>
        <v>0</v>
      </c>
      <c r="L275" s="35">
        <f>IFERROR(IF('Payroll 2022'!C275='Payroll 2022'!$A$3,IF('Income Statement 2022'!$H$22&gt;0,'Income Statement 2022'!$H$22*0.1*('Payroll 2022'!F275/SUMIF($C$255:$C$293,$A$3,$F$255:$F$293)),0),0),0)</f>
        <v>0</v>
      </c>
      <c r="M275" s="77">
        <f t="shared" si="60"/>
        <v>0</v>
      </c>
      <c r="N275" s="35"/>
    </row>
    <row r="276" spans="1:14" outlineLevel="1" x14ac:dyDescent="0.2">
      <c r="A276" s="109"/>
      <c r="B276" s="109"/>
      <c r="D276" s="130"/>
      <c r="E276" s="105">
        <f t="shared" si="55"/>
        <v>0</v>
      </c>
      <c r="F276" s="77">
        <f t="shared" si="56"/>
        <v>0</v>
      </c>
      <c r="G276" s="35">
        <f t="shared" si="57"/>
        <v>0</v>
      </c>
      <c r="H276" s="35">
        <f t="shared" si="58"/>
        <v>0</v>
      </c>
      <c r="I276" s="35">
        <f t="shared" si="53"/>
        <v>0</v>
      </c>
      <c r="J276" s="35">
        <f t="shared" si="54"/>
        <v>0</v>
      </c>
      <c r="K276" s="77">
        <f t="shared" si="59"/>
        <v>0</v>
      </c>
      <c r="L276" s="35">
        <f>IFERROR(IF('Payroll 2022'!C276='Payroll 2022'!$A$3,IF('Income Statement 2022'!$H$22&gt;0,'Income Statement 2022'!$H$22*0.1*('Payroll 2022'!F276/SUMIF($C$255:$C$293,$A$3,$F$255:$F$293)),0),0),0)</f>
        <v>0</v>
      </c>
      <c r="M276" s="77">
        <f t="shared" si="60"/>
        <v>0</v>
      </c>
      <c r="N276" s="35"/>
    </row>
    <row r="277" spans="1:14" outlineLevel="1" x14ac:dyDescent="0.2">
      <c r="A277" s="109"/>
      <c r="B277" s="109"/>
      <c r="D277" s="130"/>
      <c r="E277" s="105">
        <f t="shared" si="55"/>
        <v>0</v>
      </c>
      <c r="F277" s="77">
        <f t="shared" si="56"/>
        <v>0</v>
      </c>
      <c r="G277" s="35">
        <f t="shared" si="57"/>
        <v>0</v>
      </c>
      <c r="H277" s="35">
        <f t="shared" si="58"/>
        <v>0</v>
      </c>
      <c r="I277" s="35">
        <f t="shared" si="53"/>
        <v>0</v>
      </c>
      <c r="J277" s="35">
        <f t="shared" si="54"/>
        <v>0</v>
      </c>
      <c r="K277" s="77">
        <f t="shared" si="59"/>
        <v>0</v>
      </c>
      <c r="L277" s="35">
        <f>IFERROR(IF('Payroll 2022'!C277='Payroll 2022'!$A$3,IF('Income Statement 2022'!$H$22&gt;0,'Income Statement 2022'!$H$22*0.1*('Payroll 2022'!F277/SUMIF($C$255:$C$293,$A$3,$F$255:$F$293)),0),0),0)</f>
        <v>0</v>
      </c>
      <c r="M277" s="77">
        <f t="shared" si="60"/>
        <v>0</v>
      </c>
      <c r="N277" s="35"/>
    </row>
    <row r="278" spans="1:14" outlineLevel="1" x14ac:dyDescent="0.2">
      <c r="A278" s="109"/>
      <c r="B278" s="109"/>
      <c r="D278" s="130"/>
      <c r="E278" s="105">
        <f t="shared" si="55"/>
        <v>0</v>
      </c>
      <c r="F278" s="77">
        <f t="shared" si="56"/>
        <v>0</v>
      </c>
      <c r="G278" s="35">
        <f t="shared" si="57"/>
        <v>0</v>
      </c>
      <c r="H278" s="35">
        <f t="shared" si="58"/>
        <v>0</v>
      </c>
      <c r="I278" s="35">
        <f t="shared" si="53"/>
        <v>0</v>
      </c>
      <c r="J278" s="35">
        <f t="shared" si="54"/>
        <v>0</v>
      </c>
      <c r="K278" s="77">
        <f t="shared" si="59"/>
        <v>0</v>
      </c>
      <c r="L278" s="35">
        <f>IFERROR(IF('Payroll 2022'!C278='Payroll 2022'!$A$3,IF('Income Statement 2022'!$H$22&gt;0,'Income Statement 2022'!$H$22*0.1*('Payroll 2022'!F278/SUMIF($C$255:$C$293,$A$3,$F$255:$F$293)),0),0),0)</f>
        <v>0</v>
      </c>
      <c r="M278" s="77">
        <f t="shared" si="60"/>
        <v>0</v>
      </c>
      <c r="N278" s="35"/>
    </row>
    <row r="279" spans="1:14" outlineLevel="1" x14ac:dyDescent="0.2">
      <c r="A279" s="109"/>
      <c r="B279" s="109"/>
      <c r="D279" s="130"/>
      <c r="E279" s="105">
        <f t="shared" si="55"/>
        <v>0</v>
      </c>
      <c r="F279" s="77">
        <f t="shared" si="56"/>
        <v>0</v>
      </c>
      <c r="G279" s="35">
        <f t="shared" si="57"/>
        <v>0</v>
      </c>
      <c r="H279" s="35">
        <f t="shared" si="58"/>
        <v>0</v>
      </c>
      <c r="I279" s="35">
        <f t="shared" si="53"/>
        <v>0</v>
      </c>
      <c r="J279" s="35">
        <f t="shared" si="54"/>
        <v>0</v>
      </c>
      <c r="K279" s="77">
        <f t="shared" si="59"/>
        <v>0</v>
      </c>
      <c r="L279" s="35">
        <f>IFERROR(IF('Payroll 2022'!C279='Payroll 2022'!$A$3,IF('Income Statement 2022'!$H$22&gt;0,'Income Statement 2022'!$H$22*0.1*('Payroll 2022'!F279/SUMIF($C$255:$C$293,$A$3,$F$255:$F$293)),0),0),0)</f>
        <v>0</v>
      </c>
      <c r="M279" s="77">
        <f t="shared" si="60"/>
        <v>0</v>
      </c>
      <c r="N279" s="35"/>
    </row>
    <row r="280" spans="1:14" outlineLevel="1" x14ac:dyDescent="0.2">
      <c r="A280" s="109"/>
      <c r="B280" s="109"/>
      <c r="D280" s="130"/>
      <c r="E280" s="105">
        <f t="shared" si="55"/>
        <v>0</v>
      </c>
      <c r="F280" s="77">
        <f t="shared" si="56"/>
        <v>0</v>
      </c>
      <c r="G280" s="35">
        <f t="shared" si="57"/>
        <v>0</v>
      </c>
      <c r="H280" s="35">
        <f t="shared" si="58"/>
        <v>0</v>
      </c>
      <c r="I280" s="35">
        <f t="shared" si="53"/>
        <v>0</v>
      </c>
      <c r="J280" s="35">
        <f t="shared" si="54"/>
        <v>0</v>
      </c>
      <c r="K280" s="77">
        <f t="shared" si="59"/>
        <v>0</v>
      </c>
      <c r="L280" s="35">
        <f>IFERROR(IF('Payroll 2022'!C280='Payroll 2022'!$A$3,IF('Income Statement 2022'!$H$22&gt;0,'Income Statement 2022'!$H$22*0.1*('Payroll 2022'!F280/SUMIF($C$255:$C$293,$A$3,$F$255:$F$293)),0),0),0)</f>
        <v>0</v>
      </c>
      <c r="M280" s="77">
        <f t="shared" si="60"/>
        <v>0</v>
      </c>
      <c r="N280" s="35"/>
    </row>
    <row r="281" spans="1:14" outlineLevel="1" x14ac:dyDescent="0.2">
      <c r="A281" s="109"/>
      <c r="B281" s="109"/>
      <c r="D281" s="130"/>
      <c r="E281" s="105">
        <f t="shared" si="55"/>
        <v>0</v>
      </c>
      <c r="F281" s="77">
        <f t="shared" si="56"/>
        <v>0</v>
      </c>
      <c r="G281" s="35">
        <f t="shared" si="57"/>
        <v>0</v>
      </c>
      <c r="H281" s="35">
        <f t="shared" si="58"/>
        <v>0</v>
      </c>
      <c r="I281" s="35">
        <f t="shared" si="53"/>
        <v>0</v>
      </c>
      <c r="J281" s="35">
        <f t="shared" si="54"/>
        <v>0</v>
      </c>
      <c r="K281" s="77">
        <f t="shared" si="59"/>
        <v>0</v>
      </c>
      <c r="L281" s="35">
        <f>IFERROR(IF('Payroll 2022'!C281='Payroll 2022'!$A$3,IF('Income Statement 2022'!$H$22&gt;0,'Income Statement 2022'!$H$22*0.1*('Payroll 2022'!F281/SUMIF($C$255:$C$293,$A$3,$F$255:$F$293)),0),0),0)</f>
        <v>0</v>
      </c>
      <c r="M281" s="77">
        <f t="shared" si="60"/>
        <v>0</v>
      </c>
      <c r="N281" s="35"/>
    </row>
    <row r="282" spans="1:14" outlineLevel="1" x14ac:dyDescent="0.2">
      <c r="A282" s="109"/>
      <c r="B282" s="109"/>
      <c r="D282" s="130"/>
      <c r="E282" s="105">
        <f t="shared" si="55"/>
        <v>0</v>
      </c>
      <c r="F282" s="77">
        <f t="shared" si="56"/>
        <v>0</v>
      </c>
      <c r="G282" s="35">
        <f t="shared" si="57"/>
        <v>0</v>
      </c>
      <c r="H282" s="35">
        <f t="shared" si="58"/>
        <v>0</v>
      </c>
      <c r="I282" s="35">
        <f t="shared" si="53"/>
        <v>0</v>
      </c>
      <c r="J282" s="35">
        <f t="shared" si="54"/>
        <v>0</v>
      </c>
      <c r="K282" s="77">
        <f t="shared" si="59"/>
        <v>0</v>
      </c>
      <c r="L282" s="35">
        <f>IFERROR(IF('Payroll 2022'!C282='Payroll 2022'!$A$3,IF('Income Statement 2022'!$H$22&gt;0,'Income Statement 2022'!$H$22*0.1*('Payroll 2022'!F282/SUMIF($C$255:$C$293,$A$3,$F$255:$F$293)),0),0),0)</f>
        <v>0</v>
      </c>
      <c r="M282" s="77">
        <f t="shared" si="60"/>
        <v>0</v>
      </c>
      <c r="N282" s="35"/>
    </row>
    <row r="283" spans="1:14" outlineLevel="1" x14ac:dyDescent="0.2">
      <c r="A283" s="109"/>
      <c r="B283" s="109"/>
      <c r="D283" s="130"/>
      <c r="E283" s="105">
        <f t="shared" si="55"/>
        <v>0</v>
      </c>
      <c r="F283" s="77">
        <f t="shared" si="56"/>
        <v>0</v>
      </c>
      <c r="G283" s="35">
        <f t="shared" si="57"/>
        <v>0</v>
      </c>
      <c r="H283" s="35">
        <f t="shared" si="58"/>
        <v>0</v>
      </c>
      <c r="I283" s="35">
        <f t="shared" si="53"/>
        <v>0</v>
      </c>
      <c r="J283" s="35">
        <f t="shared" si="54"/>
        <v>0</v>
      </c>
      <c r="K283" s="77">
        <f t="shared" si="59"/>
        <v>0</v>
      </c>
      <c r="L283" s="35">
        <f>IFERROR(IF('Payroll 2022'!C283='Payroll 2022'!$A$3,IF('Income Statement 2022'!$H$22&gt;0,'Income Statement 2022'!$H$22*0.1*('Payroll 2022'!F283/SUMIF($C$255:$C$293,$A$3,$F$255:$F$293)),0),0),0)</f>
        <v>0</v>
      </c>
      <c r="M283" s="77">
        <f t="shared" si="60"/>
        <v>0</v>
      </c>
      <c r="N283" s="35"/>
    </row>
    <row r="284" spans="1:14" outlineLevel="1" x14ac:dyDescent="0.2">
      <c r="A284" s="109"/>
      <c r="B284" s="109"/>
      <c r="D284" s="130"/>
      <c r="E284" s="105">
        <f t="shared" si="55"/>
        <v>0</v>
      </c>
      <c r="F284" s="77">
        <f t="shared" si="56"/>
        <v>0</v>
      </c>
      <c r="G284" s="35">
        <f t="shared" si="57"/>
        <v>0</v>
      </c>
      <c r="H284" s="35">
        <f t="shared" si="58"/>
        <v>0</v>
      </c>
      <c r="I284" s="35">
        <f t="shared" si="53"/>
        <v>0</v>
      </c>
      <c r="J284" s="35">
        <f t="shared" si="54"/>
        <v>0</v>
      </c>
      <c r="K284" s="77">
        <f t="shared" si="59"/>
        <v>0</v>
      </c>
      <c r="L284" s="35">
        <f>IFERROR(IF('Payroll 2022'!C284='Payroll 2022'!$A$3,IF('Income Statement 2022'!$H$22&gt;0,'Income Statement 2022'!$H$22*0.1*('Payroll 2022'!F284/SUMIF($C$255:$C$293,$A$3,$F$255:$F$293)),0),0),0)</f>
        <v>0</v>
      </c>
      <c r="M284" s="77">
        <f t="shared" si="60"/>
        <v>0</v>
      </c>
      <c r="N284" s="35"/>
    </row>
    <row r="285" spans="1:14" outlineLevel="1" x14ac:dyDescent="0.2">
      <c r="A285" s="109"/>
      <c r="B285" s="109"/>
      <c r="D285" s="130"/>
      <c r="E285" s="105">
        <f t="shared" si="55"/>
        <v>0</v>
      </c>
      <c r="F285" s="77">
        <f t="shared" si="56"/>
        <v>0</v>
      </c>
      <c r="G285" s="35">
        <f t="shared" si="57"/>
        <v>0</v>
      </c>
      <c r="H285" s="35">
        <f t="shared" si="58"/>
        <v>0</v>
      </c>
      <c r="I285" s="35">
        <f t="shared" si="53"/>
        <v>0</v>
      </c>
      <c r="J285" s="35">
        <f t="shared" si="54"/>
        <v>0</v>
      </c>
      <c r="K285" s="77">
        <f t="shared" si="59"/>
        <v>0</v>
      </c>
      <c r="L285" s="35">
        <f>IFERROR(IF('Payroll 2022'!C285='Payroll 2022'!$A$3,IF('Income Statement 2022'!$H$22&gt;0,'Income Statement 2022'!$H$22*0.1*('Payroll 2022'!F285/SUMIF($C$255:$C$293,$A$3,$F$255:$F$293)),0),0),0)</f>
        <v>0</v>
      </c>
      <c r="M285" s="77">
        <f t="shared" si="60"/>
        <v>0</v>
      </c>
      <c r="N285" s="35"/>
    </row>
    <row r="286" spans="1:14" outlineLevel="1" x14ac:dyDescent="0.2">
      <c r="A286" s="109"/>
      <c r="B286" s="109"/>
      <c r="D286" s="130"/>
      <c r="E286" s="105">
        <f t="shared" si="55"/>
        <v>0</v>
      </c>
      <c r="F286" s="77">
        <f t="shared" si="56"/>
        <v>0</v>
      </c>
      <c r="G286" s="35">
        <f t="shared" si="57"/>
        <v>0</v>
      </c>
      <c r="H286" s="35">
        <f t="shared" si="58"/>
        <v>0</v>
      </c>
      <c r="I286" s="35">
        <f t="shared" si="53"/>
        <v>0</v>
      </c>
      <c r="J286" s="35">
        <f t="shared" si="54"/>
        <v>0</v>
      </c>
      <c r="K286" s="77">
        <f t="shared" si="59"/>
        <v>0</v>
      </c>
      <c r="L286" s="35">
        <f>IFERROR(IF('Payroll 2022'!C286='Payroll 2022'!$A$3,IF('Income Statement 2022'!$H$22&gt;0,'Income Statement 2022'!$H$22*0.1*('Payroll 2022'!F286/SUMIF($C$255:$C$293,$A$3,$F$255:$F$293)),0),0),0)</f>
        <v>0</v>
      </c>
      <c r="M286" s="77">
        <f t="shared" si="60"/>
        <v>0</v>
      </c>
      <c r="N286" s="35"/>
    </row>
    <row r="287" spans="1:14" outlineLevel="1" x14ac:dyDescent="0.2">
      <c r="A287" s="109"/>
      <c r="B287" s="109"/>
      <c r="D287" s="130"/>
      <c r="E287" s="105">
        <f t="shared" si="55"/>
        <v>0</v>
      </c>
      <c r="F287" s="77">
        <f t="shared" si="56"/>
        <v>0</v>
      </c>
      <c r="G287" s="35">
        <f t="shared" si="57"/>
        <v>0</v>
      </c>
      <c r="H287" s="35">
        <f t="shared" si="58"/>
        <v>0</v>
      </c>
      <c r="I287" s="35">
        <f t="shared" si="53"/>
        <v>0</v>
      </c>
      <c r="J287" s="35">
        <f t="shared" si="54"/>
        <v>0</v>
      </c>
      <c r="K287" s="77">
        <f t="shared" si="59"/>
        <v>0</v>
      </c>
      <c r="L287" s="35">
        <f>IFERROR(IF('Payroll 2022'!C287='Payroll 2022'!$A$3,IF('Income Statement 2022'!$H$22&gt;0,'Income Statement 2022'!$H$22*0.1*('Payroll 2022'!F287/SUMIF($C$255:$C$293,$A$3,$F$255:$F$293)),0),0),0)</f>
        <v>0</v>
      </c>
      <c r="M287" s="77">
        <f t="shared" si="60"/>
        <v>0</v>
      </c>
      <c r="N287" s="35"/>
    </row>
    <row r="288" spans="1:14" outlineLevel="1" x14ac:dyDescent="0.2">
      <c r="A288" s="109"/>
      <c r="B288" s="109"/>
      <c r="D288" s="130"/>
      <c r="E288" s="105">
        <f t="shared" si="55"/>
        <v>0</v>
      </c>
      <c r="F288" s="77">
        <f t="shared" si="56"/>
        <v>0</v>
      </c>
      <c r="G288" s="35">
        <f t="shared" si="57"/>
        <v>0</v>
      </c>
      <c r="H288" s="35">
        <f t="shared" si="58"/>
        <v>0</v>
      </c>
      <c r="I288" s="35">
        <f t="shared" si="53"/>
        <v>0</v>
      </c>
      <c r="J288" s="35">
        <f t="shared" si="54"/>
        <v>0</v>
      </c>
      <c r="K288" s="77">
        <f t="shared" si="59"/>
        <v>0</v>
      </c>
      <c r="L288" s="35">
        <f>IFERROR(IF('Payroll 2022'!C288='Payroll 2022'!$A$3,IF('Income Statement 2022'!$H$22&gt;0,'Income Statement 2022'!$H$22*0.1*('Payroll 2022'!F288/SUMIF($C$255:$C$293,$A$3,$F$255:$F$293)),0),0),0)</f>
        <v>0</v>
      </c>
      <c r="M288" s="77">
        <f t="shared" si="60"/>
        <v>0</v>
      </c>
      <c r="N288" s="35"/>
    </row>
    <row r="289" spans="1:14" outlineLevel="1" x14ac:dyDescent="0.2">
      <c r="A289" s="109"/>
      <c r="B289" s="109"/>
      <c r="D289" s="130"/>
      <c r="E289" s="105">
        <f t="shared" si="55"/>
        <v>0</v>
      </c>
      <c r="F289" s="77">
        <f t="shared" si="56"/>
        <v>0</v>
      </c>
      <c r="G289" s="35">
        <f t="shared" si="57"/>
        <v>0</v>
      </c>
      <c r="H289" s="35">
        <f t="shared" si="58"/>
        <v>0</v>
      </c>
      <c r="I289" s="35">
        <f t="shared" si="53"/>
        <v>0</v>
      </c>
      <c r="J289" s="35">
        <f t="shared" si="54"/>
        <v>0</v>
      </c>
      <c r="K289" s="77">
        <f t="shared" si="59"/>
        <v>0</v>
      </c>
      <c r="L289" s="35">
        <f>IFERROR(IF('Payroll 2022'!C289='Payroll 2022'!$A$3,IF('Income Statement 2022'!$H$22&gt;0,'Income Statement 2022'!$H$22*0.1*('Payroll 2022'!F289/SUMIF($C$255:$C$293,$A$3,$F$255:$F$293)),0),0),0)</f>
        <v>0</v>
      </c>
      <c r="M289" s="77">
        <f t="shared" si="60"/>
        <v>0</v>
      </c>
      <c r="N289" s="35"/>
    </row>
    <row r="290" spans="1:14" outlineLevel="1" x14ac:dyDescent="0.2">
      <c r="A290" s="109"/>
      <c r="B290" s="109"/>
      <c r="D290" s="130"/>
      <c r="E290" s="105">
        <f t="shared" si="55"/>
        <v>0</v>
      </c>
      <c r="F290" s="77">
        <f t="shared" si="56"/>
        <v>0</v>
      </c>
      <c r="G290" s="35">
        <f t="shared" si="57"/>
        <v>0</v>
      </c>
      <c r="H290" s="35">
        <f t="shared" si="58"/>
        <v>0</v>
      </c>
      <c r="I290" s="35">
        <f t="shared" si="53"/>
        <v>0</v>
      </c>
      <c r="J290" s="35">
        <f t="shared" si="54"/>
        <v>0</v>
      </c>
      <c r="K290" s="77">
        <f t="shared" si="59"/>
        <v>0</v>
      </c>
      <c r="L290" s="35">
        <f>IFERROR(IF('Payroll 2022'!C290='Payroll 2022'!$A$3,IF('Income Statement 2022'!$H$22&gt;0,'Income Statement 2022'!$H$22*0.1*('Payroll 2022'!F290/SUMIF($C$255:$C$293,$A$3,$F$255:$F$293)),0),0),0)</f>
        <v>0</v>
      </c>
      <c r="M290" s="77">
        <f t="shared" si="60"/>
        <v>0</v>
      </c>
      <c r="N290" s="35"/>
    </row>
    <row r="291" spans="1:14" outlineLevel="1" x14ac:dyDescent="0.2">
      <c r="A291" s="109"/>
      <c r="B291" s="109"/>
      <c r="D291" s="130"/>
      <c r="E291" s="105">
        <f t="shared" si="55"/>
        <v>0</v>
      </c>
      <c r="F291" s="77">
        <f t="shared" si="56"/>
        <v>0</v>
      </c>
      <c r="G291" s="35">
        <f t="shared" si="57"/>
        <v>0</v>
      </c>
      <c r="H291" s="35">
        <f t="shared" si="58"/>
        <v>0</v>
      </c>
      <c r="I291" s="35">
        <f t="shared" si="53"/>
        <v>0</v>
      </c>
      <c r="J291" s="35">
        <f t="shared" si="54"/>
        <v>0</v>
      </c>
      <c r="K291" s="77">
        <f t="shared" si="59"/>
        <v>0</v>
      </c>
      <c r="L291" s="35">
        <f>IFERROR(IF('Payroll 2022'!C291='Payroll 2022'!$A$3,IF('Income Statement 2022'!$H$22&gt;0,'Income Statement 2022'!$H$22*0.1*('Payroll 2022'!F291/SUMIF($C$255:$C$293,$A$3,$F$255:$F$293)),0),0),0)</f>
        <v>0</v>
      </c>
      <c r="M291" s="77">
        <f t="shared" si="60"/>
        <v>0</v>
      </c>
      <c r="N291" s="35"/>
    </row>
    <row r="292" spans="1:14" outlineLevel="1" x14ac:dyDescent="0.2">
      <c r="A292" s="109"/>
      <c r="B292" s="109"/>
      <c r="D292" s="130"/>
      <c r="E292" s="105">
        <f t="shared" si="55"/>
        <v>0</v>
      </c>
      <c r="F292" s="77">
        <f t="shared" si="56"/>
        <v>0</v>
      </c>
      <c r="G292" s="35">
        <f t="shared" si="57"/>
        <v>0</v>
      </c>
      <c r="H292" s="35">
        <f t="shared" si="58"/>
        <v>0</v>
      </c>
      <c r="I292" s="35">
        <f t="shared" si="53"/>
        <v>0</v>
      </c>
      <c r="J292" s="35">
        <f t="shared" si="54"/>
        <v>0</v>
      </c>
      <c r="K292" s="77">
        <f t="shared" si="59"/>
        <v>0</v>
      </c>
      <c r="L292" s="35">
        <f>IFERROR(IF('Payroll 2022'!C292='Payroll 2022'!$A$3,IF('Income Statement 2022'!$H$22&gt;0,'Income Statement 2022'!$H$22*0.1*('Payroll 2022'!F292/SUMIF($C$255:$C$293,$A$3,$F$255:$F$293)),0),0),0)</f>
        <v>0</v>
      </c>
      <c r="M292" s="77">
        <f t="shared" si="60"/>
        <v>0</v>
      </c>
      <c r="N292" s="35"/>
    </row>
    <row r="293" spans="1:14" ht="13.5" outlineLevel="1" thickBot="1" x14ac:dyDescent="0.25">
      <c r="A293" s="112"/>
      <c r="B293" s="112"/>
      <c r="C293" s="131"/>
      <c r="D293" s="132"/>
      <c r="E293" s="116">
        <f t="shared" si="55"/>
        <v>0</v>
      </c>
      <c r="F293" s="118">
        <f t="shared" si="56"/>
        <v>0</v>
      </c>
      <c r="G293" s="114">
        <f t="shared" si="57"/>
        <v>0</v>
      </c>
      <c r="H293" s="114">
        <f t="shared" si="58"/>
        <v>0</v>
      </c>
      <c r="I293" s="114">
        <f t="shared" si="53"/>
        <v>0</v>
      </c>
      <c r="J293" s="114">
        <f t="shared" si="54"/>
        <v>0</v>
      </c>
      <c r="K293" s="118">
        <f t="shared" si="59"/>
        <v>0</v>
      </c>
      <c r="L293" s="114">
        <f>IFERROR(IF('Payroll 2022'!C293='Payroll 2022'!$A$3,IF('Income Statement 2022'!$H$22&gt;0,'Income Statement 2022'!$H$22*0.1*('Payroll 2022'!F293/SUMIF($C$255:$C$293,$A$3,$F$255:$F$293)),0),0),0)</f>
        <v>0</v>
      </c>
      <c r="M293" s="118">
        <f t="shared" si="60"/>
        <v>0</v>
      </c>
      <c r="N293" s="35"/>
    </row>
    <row r="294" spans="1:14" outlineLevel="1" x14ac:dyDescent="0.2">
      <c r="A294" s="67" t="s">
        <v>146</v>
      </c>
      <c r="B294" s="67"/>
      <c r="C294" s="67"/>
      <c r="D294" s="126"/>
      <c r="E294" s="77">
        <f>IFERROR(SUM(E255:E293),"")</f>
        <v>0</v>
      </c>
      <c r="F294" s="77">
        <f t="shared" ref="F294:M294" si="61">IFERROR(SUM(F255:F293),"")</f>
        <v>0</v>
      </c>
      <c r="G294" s="77">
        <f t="shared" si="61"/>
        <v>0</v>
      </c>
      <c r="H294" s="77">
        <f t="shared" si="61"/>
        <v>0</v>
      </c>
      <c r="I294" s="77">
        <f t="shared" si="61"/>
        <v>0</v>
      </c>
      <c r="J294" s="77">
        <f t="shared" si="61"/>
        <v>0</v>
      </c>
      <c r="K294" s="77">
        <f t="shared" si="61"/>
        <v>0</v>
      </c>
      <c r="L294" s="77">
        <f t="shared" si="61"/>
        <v>0</v>
      </c>
      <c r="M294" s="77">
        <f t="shared" si="61"/>
        <v>0</v>
      </c>
      <c r="N294" s="35"/>
    </row>
    <row r="295" spans="1:14" outlineLevel="1" x14ac:dyDescent="0.2">
      <c r="E295" s="35"/>
      <c r="F295" s="35"/>
      <c r="G295" s="35"/>
      <c r="H295" s="35"/>
      <c r="I295" s="35"/>
      <c r="J295" s="35"/>
      <c r="K295" s="35"/>
      <c r="L295" s="35"/>
      <c r="M295" s="35"/>
      <c r="N295" s="35"/>
    </row>
    <row r="296" spans="1:14" x14ac:dyDescent="0.2">
      <c r="E296" s="35"/>
      <c r="F296" s="35"/>
      <c r="G296" s="35"/>
      <c r="H296" s="35"/>
      <c r="I296" s="35"/>
      <c r="J296" s="35"/>
      <c r="K296" s="35"/>
      <c r="L296" s="35"/>
      <c r="M296" s="35"/>
      <c r="N296" s="35"/>
    </row>
    <row r="297" spans="1:14" x14ac:dyDescent="0.2">
      <c r="A297" s="67" t="s">
        <v>58</v>
      </c>
      <c r="B297" s="36" t="s">
        <v>132</v>
      </c>
      <c r="C297" s="121">
        <v>44743</v>
      </c>
      <c r="D297" s="36" t="s">
        <v>133</v>
      </c>
      <c r="E297" s="108">
        <v>44773</v>
      </c>
      <c r="F297" s="35" t="s">
        <v>134</v>
      </c>
      <c r="G297" s="35">
        <f>NETWORKDAYS(C297,E297)</f>
        <v>21</v>
      </c>
      <c r="H297" s="35"/>
      <c r="I297" s="35"/>
      <c r="J297" s="35"/>
      <c r="K297" s="35"/>
      <c r="L297" s="35"/>
      <c r="M297" s="35"/>
      <c r="N297" s="35"/>
    </row>
    <row r="298" spans="1:14" ht="25.5" outlineLevel="1" x14ac:dyDescent="0.2">
      <c r="A298" s="137" t="s">
        <v>135</v>
      </c>
      <c r="B298" s="91" t="s">
        <v>136</v>
      </c>
      <c r="C298" s="91" t="s">
        <v>117</v>
      </c>
      <c r="D298" s="91" t="s">
        <v>137</v>
      </c>
      <c r="E298" s="104" t="s">
        <v>138</v>
      </c>
      <c r="F298" s="104" t="s">
        <v>139</v>
      </c>
      <c r="G298" s="104" t="s">
        <v>5</v>
      </c>
      <c r="H298" s="104" t="s">
        <v>27</v>
      </c>
      <c r="I298" s="104" t="s">
        <v>140</v>
      </c>
      <c r="J298" s="104" t="s">
        <v>141</v>
      </c>
      <c r="K298" s="104" t="s">
        <v>129</v>
      </c>
      <c r="L298" s="104" t="s">
        <v>4</v>
      </c>
      <c r="M298" s="104" t="s">
        <v>142</v>
      </c>
      <c r="N298" s="35"/>
    </row>
    <row r="299" spans="1:14" ht="13.5" outlineLevel="1" thickBot="1" x14ac:dyDescent="0.25">
      <c r="A299" s="138"/>
      <c r="B299" s="143"/>
      <c r="C299" s="143"/>
      <c r="D299" s="143"/>
      <c r="E299" s="139"/>
      <c r="F299" s="139"/>
      <c r="G299" s="140">
        <v>9.4E-2</v>
      </c>
      <c r="H299" s="140">
        <v>3.5999999999999997E-2</v>
      </c>
      <c r="I299" s="140">
        <v>1.6E-2</v>
      </c>
      <c r="J299" s="140">
        <v>4.4999999999999998E-2</v>
      </c>
      <c r="K299" s="141"/>
      <c r="L299" s="142" t="s">
        <v>143</v>
      </c>
      <c r="M299" s="141"/>
      <c r="N299" s="35"/>
    </row>
    <row r="300" spans="1:14" outlineLevel="1" x14ac:dyDescent="0.2">
      <c r="A300" s="109"/>
      <c r="B300" s="127"/>
      <c r="C300" s="96"/>
      <c r="D300" s="124"/>
      <c r="E300" s="105">
        <f>IF(C300=$A$3,$C$3*NETWORKDAYS($C$297,$E$297),0)</f>
        <v>0</v>
      </c>
      <c r="F300" s="111">
        <f>IFERROR(D300*E300,0)</f>
        <v>0</v>
      </c>
      <c r="G300" s="35">
        <f>IFERROR(F300*$G$29,0)</f>
        <v>0</v>
      </c>
      <c r="H300" s="35">
        <f>IFERROR(F300*$H$29,0)</f>
        <v>0</v>
      </c>
      <c r="I300" s="35">
        <f t="shared" ref="I300:I338" si="62">IF(C300=$A$3,F300*$I$29,0)</f>
        <v>0</v>
      </c>
      <c r="J300" s="35">
        <f t="shared" ref="J300:J338" si="63">IF(C300=$A$3,F300*$J$29,0)</f>
        <v>0</v>
      </c>
      <c r="K300" s="77">
        <f>IFERROR(F300-SUM(G300:J300),0)</f>
        <v>0</v>
      </c>
      <c r="L300" s="35">
        <f>IFERROR(IF('Payroll 2022'!C300='Payroll 2022'!$A$3,IF('Income Statement 2022'!$I$22&gt;0,'Income Statement 2022'!$I$22*0.1*('Payroll 2022'!F300/SUMIF($C$300:$C$338,$A$3,$F$300:$F$338)),0),0),0)</f>
        <v>0</v>
      </c>
      <c r="M300" s="77">
        <f>IFERROR(K300+L300,0)</f>
        <v>0</v>
      </c>
      <c r="N300" s="35"/>
    </row>
    <row r="301" spans="1:14" outlineLevel="1" x14ac:dyDescent="0.2">
      <c r="A301" s="122"/>
      <c r="B301" s="123"/>
      <c r="C301" s="128"/>
      <c r="D301" s="129"/>
      <c r="E301" s="105">
        <f t="shared" ref="E301:E338" si="64">IF(C301=$A$3,$C$3*NETWORKDAYS($C$297,$E$297),0)</f>
        <v>0</v>
      </c>
      <c r="F301" s="111">
        <f t="shared" ref="F301:F338" si="65">IFERROR(D301*E301,0)</f>
        <v>0</v>
      </c>
      <c r="G301" s="35">
        <f t="shared" ref="G301:G338" si="66">IFERROR(F301*$G$29,0)</f>
        <v>0</v>
      </c>
      <c r="H301" s="35">
        <f t="shared" ref="H301:H338" si="67">IFERROR(F301*$H$29,0)</f>
        <v>0</v>
      </c>
      <c r="I301" s="35">
        <f t="shared" si="62"/>
        <v>0</v>
      </c>
      <c r="J301" s="35">
        <f t="shared" si="63"/>
        <v>0</v>
      </c>
      <c r="K301" s="77">
        <f t="shared" ref="K301:K338" si="68">IFERROR(F301-SUM(G301:J301),0)</f>
        <v>0</v>
      </c>
      <c r="L301" s="35">
        <f>IFERROR(IF('Payroll 2022'!C301='Payroll 2022'!$A$3,IF('Income Statement 2022'!$I$22&gt;0,'Income Statement 2022'!$I$22*0.1*('Payroll 2022'!F301/SUMIF($C$300:$C$338,$A$3,$F$300:$F$338)),0),0),0)</f>
        <v>0</v>
      </c>
      <c r="M301" s="77">
        <f t="shared" ref="M301:M338" si="69">IFERROR(K301+L301,0)</f>
        <v>0</v>
      </c>
      <c r="N301" s="35"/>
    </row>
    <row r="302" spans="1:14" outlineLevel="1" x14ac:dyDescent="0.2">
      <c r="A302" s="122"/>
      <c r="B302" s="123"/>
      <c r="C302" s="128"/>
      <c r="D302" s="129"/>
      <c r="E302" s="105">
        <f t="shared" si="64"/>
        <v>0</v>
      </c>
      <c r="F302" s="111">
        <f t="shared" si="65"/>
        <v>0</v>
      </c>
      <c r="G302" s="35">
        <f t="shared" si="66"/>
        <v>0</v>
      </c>
      <c r="H302" s="35">
        <f t="shared" si="67"/>
        <v>0</v>
      </c>
      <c r="I302" s="35">
        <f t="shared" si="62"/>
        <v>0</v>
      </c>
      <c r="J302" s="35">
        <f t="shared" si="63"/>
        <v>0</v>
      </c>
      <c r="K302" s="77">
        <f t="shared" si="68"/>
        <v>0</v>
      </c>
      <c r="L302" s="35">
        <f>IFERROR(IF('Payroll 2022'!C302='Payroll 2022'!$A$3,IF('Income Statement 2022'!$I$22&gt;0,'Income Statement 2022'!$I$22*0.1*('Payroll 2022'!F302/SUMIF($C$300:$C$338,$A$3,$F$300:$F$338)),0),0),0)</f>
        <v>0</v>
      </c>
      <c r="M302" s="77">
        <f t="shared" si="69"/>
        <v>0</v>
      </c>
      <c r="N302" s="35"/>
    </row>
    <row r="303" spans="1:14" outlineLevel="1" x14ac:dyDescent="0.2">
      <c r="A303" s="122"/>
      <c r="B303" s="123"/>
      <c r="C303" s="128"/>
      <c r="D303" s="129"/>
      <c r="E303" s="105">
        <f t="shared" si="64"/>
        <v>0</v>
      </c>
      <c r="F303" s="111">
        <f t="shared" si="65"/>
        <v>0</v>
      </c>
      <c r="G303" s="35">
        <f t="shared" si="66"/>
        <v>0</v>
      </c>
      <c r="H303" s="35">
        <f t="shared" si="67"/>
        <v>0</v>
      </c>
      <c r="I303" s="35">
        <f t="shared" si="62"/>
        <v>0</v>
      </c>
      <c r="J303" s="35">
        <f t="shared" si="63"/>
        <v>0</v>
      </c>
      <c r="K303" s="77">
        <f t="shared" si="68"/>
        <v>0</v>
      </c>
      <c r="L303" s="35">
        <f>IFERROR(IF('Payroll 2022'!C303='Payroll 2022'!$A$3,IF('Income Statement 2022'!$I$22&gt;0,'Income Statement 2022'!$I$22*0.1*('Payroll 2022'!F303/SUMIF($C$300:$C$338,$A$3,$F$300:$F$338)),0),0),0)</f>
        <v>0</v>
      </c>
      <c r="M303" s="77">
        <f t="shared" si="69"/>
        <v>0</v>
      </c>
      <c r="N303" s="35"/>
    </row>
    <row r="304" spans="1:14" outlineLevel="1" x14ac:dyDescent="0.2">
      <c r="A304" s="122"/>
      <c r="B304" s="123"/>
      <c r="C304" s="128"/>
      <c r="D304" s="129"/>
      <c r="E304" s="105">
        <f t="shared" si="64"/>
        <v>0</v>
      </c>
      <c r="F304" s="111">
        <f t="shared" si="65"/>
        <v>0</v>
      </c>
      <c r="G304" s="35">
        <f t="shared" si="66"/>
        <v>0</v>
      </c>
      <c r="H304" s="35">
        <f t="shared" si="67"/>
        <v>0</v>
      </c>
      <c r="I304" s="35">
        <f t="shared" si="62"/>
        <v>0</v>
      </c>
      <c r="J304" s="35">
        <f t="shared" si="63"/>
        <v>0</v>
      </c>
      <c r="K304" s="77">
        <f t="shared" si="68"/>
        <v>0</v>
      </c>
      <c r="L304" s="35">
        <f>IFERROR(IF('Payroll 2022'!C304='Payroll 2022'!$A$3,IF('Income Statement 2022'!$I$22&gt;0,'Income Statement 2022'!$I$22*0.1*('Payroll 2022'!F304/SUMIF($C$300:$C$338,$A$3,$F$300:$F$338)),0),0),0)</f>
        <v>0</v>
      </c>
      <c r="M304" s="77">
        <f t="shared" si="69"/>
        <v>0</v>
      </c>
      <c r="N304" s="35"/>
    </row>
    <row r="305" spans="1:14" outlineLevel="1" x14ac:dyDescent="0.2">
      <c r="A305" s="122"/>
      <c r="B305" s="123"/>
      <c r="C305" s="128"/>
      <c r="D305" s="129"/>
      <c r="E305" s="105">
        <f t="shared" si="64"/>
        <v>0</v>
      </c>
      <c r="F305" s="111">
        <f t="shared" si="65"/>
        <v>0</v>
      </c>
      <c r="G305" s="35">
        <f t="shared" si="66"/>
        <v>0</v>
      </c>
      <c r="H305" s="35">
        <f t="shared" si="67"/>
        <v>0</v>
      </c>
      <c r="I305" s="35">
        <f t="shared" si="62"/>
        <v>0</v>
      </c>
      <c r="J305" s="35">
        <f t="shared" si="63"/>
        <v>0</v>
      </c>
      <c r="K305" s="77">
        <f t="shared" si="68"/>
        <v>0</v>
      </c>
      <c r="L305" s="35">
        <f>IFERROR(IF('Payroll 2022'!C305='Payroll 2022'!$A$3,IF('Income Statement 2022'!$I$22&gt;0,'Income Statement 2022'!$I$22*0.1*('Payroll 2022'!F305/SUMIF($C$300:$C$338,$A$3,$F$300:$F$338)),0),0),0)</f>
        <v>0</v>
      </c>
      <c r="M305" s="77">
        <f t="shared" si="69"/>
        <v>0</v>
      </c>
      <c r="N305" s="35"/>
    </row>
    <row r="306" spans="1:14" outlineLevel="1" x14ac:dyDescent="0.2">
      <c r="A306" s="122"/>
      <c r="B306" s="123"/>
      <c r="C306" s="128"/>
      <c r="D306" s="129"/>
      <c r="E306" s="105">
        <f t="shared" si="64"/>
        <v>0</v>
      </c>
      <c r="F306" s="111">
        <f t="shared" si="65"/>
        <v>0</v>
      </c>
      <c r="G306" s="35">
        <f t="shared" si="66"/>
        <v>0</v>
      </c>
      <c r="H306" s="35">
        <f t="shared" si="67"/>
        <v>0</v>
      </c>
      <c r="I306" s="35">
        <f t="shared" si="62"/>
        <v>0</v>
      </c>
      <c r="J306" s="35">
        <f t="shared" si="63"/>
        <v>0</v>
      </c>
      <c r="K306" s="77">
        <f t="shared" si="68"/>
        <v>0</v>
      </c>
      <c r="L306" s="35">
        <f>IFERROR(IF('Payroll 2022'!C306='Payroll 2022'!$A$3,IF('Income Statement 2022'!$I$22&gt;0,'Income Statement 2022'!$I$22*0.1*('Payroll 2022'!F306/SUMIF($C$300:$C$338,$A$3,$F$300:$F$338)),0),0),0)</f>
        <v>0</v>
      </c>
      <c r="M306" s="77">
        <f t="shared" si="69"/>
        <v>0</v>
      </c>
      <c r="N306" s="35"/>
    </row>
    <row r="307" spans="1:14" outlineLevel="1" x14ac:dyDescent="0.2">
      <c r="A307" s="122"/>
      <c r="B307" s="123"/>
      <c r="C307" s="128"/>
      <c r="D307" s="129"/>
      <c r="E307" s="105">
        <f t="shared" si="64"/>
        <v>0</v>
      </c>
      <c r="F307" s="111">
        <f t="shared" si="65"/>
        <v>0</v>
      </c>
      <c r="G307" s="35">
        <f t="shared" si="66"/>
        <v>0</v>
      </c>
      <c r="H307" s="35">
        <f t="shared" si="67"/>
        <v>0</v>
      </c>
      <c r="I307" s="35">
        <f t="shared" si="62"/>
        <v>0</v>
      </c>
      <c r="J307" s="35">
        <f t="shared" si="63"/>
        <v>0</v>
      </c>
      <c r="K307" s="77">
        <f t="shared" si="68"/>
        <v>0</v>
      </c>
      <c r="L307" s="35">
        <f>IFERROR(IF('Payroll 2022'!C307='Payroll 2022'!$A$3,IF('Income Statement 2022'!$I$22&gt;0,'Income Statement 2022'!$I$22*0.1*('Payroll 2022'!F307/SUMIF($C$300:$C$338,$A$3,$F$300:$F$338)),0),0),0)</f>
        <v>0</v>
      </c>
      <c r="M307" s="77">
        <f t="shared" si="69"/>
        <v>0</v>
      </c>
      <c r="N307" s="35"/>
    </row>
    <row r="308" spans="1:14" outlineLevel="1" x14ac:dyDescent="0.2">
      <c r="A308" s="122"/>
      <c r="B308" s="123"/>
      <c r="C308" s="128"/>
      <c r="D308" s="129"/>
      <c r="E308" s="105">
        <f t="shared" si="64"/>
        <v>0</v>
      </c>
      <c r="F308" s="111">
        <f t="shared" si="65"/>
        <v>0</v>
      </c>
      <c r="G308" s="35">
        <f t="shared" si="66"/>
        <v>0</v>
      </c>
      <c r="H308" s="35">
        <f t="shared" si="67"/>
        <v>0</v>
      </c>
      <c r="I308" s="35">
        <f t="shared" si="62"/>
        <v>0</v>
      </c>
      <c r="J308" s="35">
        <f t="shared" si="63"/>
        <v>0</v>
      </c>
      <c r="K308" s="77">
        <f t="shared" si="68"/>
        <v>0</v>
      </c>
      <c r="L308" s="35">
        <f>IFERROR(IF('Payroll 2022'!C308='Payroll 2022'!$A$3,IF('Income Statement 2022'!$I$22&gt;0,'Income Statement 2022'!$I$22*0.1*('Payroll 2022'!F308/SUMIF($C$300:$C$338,$A$3,$F$300:$F$338)),0),0),0)</f>
        <v>0</v>
      </c>
      <c r="M308" s="77">
        <f t="shared" si="69"/>
        <v>0</v>
      </c>
      <c r="N308" s="35"/>
    </row>
    <row r="309" spans="1:14" outlineLevel="1" x14ac:dyDescent="0.2">
      <c r="A309" s="122"/>
      <c r="B309" s="123"/>
      <c r="C309" s="128"/>
      <c r="D309" s="129"/>
      <c r="E309" s="105">
        <f t="shared" si="64"/>
        <v>0</v>
      </c>
      <c r="F309" s="111">
        <f t="shared" si="65"/>
        <v>0</v>
      </c>
      <c r="G309" s="35">
        <f t="shared" si="66"/>
        <v>0</v>
      </c>
      <c r="H309" s="35">
        <f t="shared" si="67"/>
        <v>0</v>
      </c>
      <c r="I309" s="35">
        <f t="shared" si="62"/>
        <v>0</v>
      </c>
      <c r="J309" s="35">
        <f t="shared" si="63"/>
        <v>0</v>
      </c>
      <c r="K309" s="77">
        <f t="shared" si="68"/>
        <v>0</v>
      </c>
      <c r="L309" s="35">
        <f>IFERROR(IF('Payroll 2022'!C309='Payroll 2022'!$A$3,IF('Income Statement 2022'!$I$22&gt;0,'Income Statement 2022'!$I$22*0.1*('Payroll 2022'!F309/SUMIF($C$300:$C$338,$A$3,$F$300:$F$338)),0),0),0)</f>
        <v>0</v>
      </c>
      <c r="M309" s="77">
        <f t="shared" si="69"/>
        <v>0</v>
      </c>
      <c r="N309" s="35"/>
    </row>
    <row r="310" spans="1:14" outlineLevel="1" x14ac:dyDescent="0.2">
      <c r="A310" s="109"/>
      <c r="B310" s="109"/>
      <c r="D310" s="130"/>
      <c r="E310" s="105">
        <f t="shared" si="64"/>
        <v>0</v>
      </c>
      <c r="F310" s="77">
        <f t="shared" si="65"/>
        <v>0</v>
      </c>
      <c r="G310" s="35">
        <f t="shared" si="66"/>
        <v>0</v>
      </c>
      <c r="H310" s="35">
        <f t="shared" si="67"/>
        <v>0</v>
      </c>
      <c r="I310" s="35">
        <f t="shared" si="62"/>
        <v>0</v>
      </c>
      <c r="J310" s="35">
        <f t="shared" si="63"/>
        <v>0</v>
      </c>
      <c r="K310" s="77">
        <f t="shared" si="68"/>
        <v>0</v>
      </c>
      <c r="L310" s="35">
        <f>IFERROR(IF('Payroll 2022'!C310='Payroll 2022'!$A$3,IF('Income Statement 2022'!$I$22&gt;0,'Income Statement 2022'!$I$22*0.1*('Payroll 2022'!F310/SUMIF($C$300:$C$338,$A$3,$F$300:$F$338)),0),0),0)</f>
        <v>0</v>
      </c>
      <c r="M310" s="77">
        <f t="shared" si="69"/>
        <v>0</v>
      </c>
      <c r="N310" s="35"/>
    </row>
    <row r="311" spans="1:14" outlineLevel="1" x14ac:dyDescent="0.2">
      <c r="A311" s="109"/>
      <c r="B311" s="109"/>
      <c r="D311" s="130"/>
      <c r="E311" s="105">
        <f t="shared" si="64"/>
        <v>0</v>
      </c>
      <c r="F311" s="77">
        <f t="shared" si="65"/>
        <v>0</v>
      </c>
      <c r="G311" s="35">
        <f t="shared" si="66"/>
        <v>0</v>
      </c>
      <c r="H311" s="35">
        <f t="shared" si="67"/>
        <v>0</v>
      </c>
      <c r="I311" s="35">
        <f t="shared" si="62"/>
        <v>0</v>
      </c>
      <c r="J311" s="35">
        <f t="shared" si="63"/>
        <v>0</v>
      </c>
      <c r="K311" s="77">
        <f t="shared" si="68"/>
        <v>0</v>
      </c>
      <c r="L311" s="35">
        <f>IFERROR(IF('Payroll 2022'!C311='Payroll 2022'!$A$3,IF('Income Statement 2022'!$I$22&gt;0,'Income Statement 2022'!$I$22*0.1*('Payroll 2022'!F311/SUMIF($C$300:$C$338,$A$3,$F$300:$F$338)),0),0),0)</f>
        <v>0</v>
      </c>
      <c r="M311" s="77">
        <f t="shared" si="69"/>
        <v>0</v>
      </c>
      <c r="N311" s="35"/>
    </row>
    <row r="312" spans="1:14" outlineLevel="1" x14ac:dyDescent="0.2">
      <c r="A312" s="109"/>
      <c r="B312" s="109"/>
      <c r="D312" s="130"/>
      <c r="E312" s="105">
        <f t="shared" si="64"/>
        <v>0</v>
      </c>
      <c r="F312" s="77">
        <f t="shared" si="65"/>
        <v>0</v>
      </c>
      <c r="G312" s="35">
        <f t="shared" si="66"/>
        <v>0</v>
      </c>
      <c r="H312" s="35">
        <f t="shared" si="67"/>
        <v>0</v>
      </c>
      <c r="I312" s="35">
        <f t="shared" si="62"/>
        <v>0</v>
      </c>
      <c r="J312" s="35">
        <f t="shared" si="63"/>
        <v>0</v>
      </c>
      <c r="K312" s="77">
        <f t="shared" si="68"/>
        <v>0</v>
      </c>
      <c r="L312" s="35">
        <f>IFERROR(IF('Payroll 2022'!C312='Payroll 2022'!$A$3,IF('Income Statement 2022'!$I$22&gt;0,'Income Statement 2022'!$I$22*0.1*('Payroll 2022'!F312/SUMIF($C$300:$C$338,$A$3,$F$300:$F$338)),0),0),0)</f>
        <v>0</v>
      </c>
      <c r="M312" s="77">
        <f t="shared" si="69"/>
        <v>0</v>
      </c>
      <c r="N312" s="35"/>
    </row>
    <row r="313" spans="1:14" outlineLevel="1" x14ac:dyDescent="0.2">
      <c r="A313" s="109"/>
      <c r="B313" s="109"/>
      <c r="D313" s="130"/>
      <c r="E313" s="105">
        <f t="shared" si="64"/>
        <v>0</v>
      </c>
      <c r="F313" s="77">
        <f t="shared" si="65"/>
        <v>0</v>
      </c>
      <c r="G313" s="35">
        <f t="shared" si="66"/>
        <v>0</v>
      </c>
      <c r="H313" s="35">
        <f t="shared" si="67"/>
        <v>0</v>
      </c>
      <c r="I313" s="35">
        <f t="shared" si="62"/>
        <v>0</v>
      </c>
      <c r="J313" s="35">
        <f t="shared" si="63"/>
        <v>0</v>
      </c>
      <c r="K313" s="77">
        <f t="shared" si="68"/>
        <v>0</v>
      </c>
      <c r="L313" s="35">
        <f>IFERROR(IF('Payroll 2022'!C313='Payroll 2022'!$A$3,IF('Income Statement 2022'!$I$22&gt;0,'Income Statement 2022'!$I$22*0.1*('Payroll 2022'!F313/SUMIF($C$300:$C$338,$A$3,$F$300:$F$338)),0),0),0)</f>
        <v>0</v>
      </c>
      <c r="M313" s="77">
        <f t="shared" si="69"/>
        <v>0</v>
      </c>
      <c r="N313" s="35"/>
    </row>
    <row r="314" spans="1:14" outlineLevel="1" x14ac:dyDescent="0.2">
      <c r="A314" s="109"/>
      <c r="B314" s="109"/>
      <c r="D314" s="130"/>
      <c r="E314" s="105">
        <f t="shared" si="64"/>
        <v>0</v>
      </c>
      <c r="F314" s="77">
        <f t="shared" si="65"/>
        <v>0</v>
      </c>
      <c r="G314" s="35">
        <f t="shared" si="66"/>
        <v>0</v>
      </c>
      <c r="H314" s="35">
        <f t="shared" si="67"/>
        <v>0</v>
      </c>
      <c r="I314" s="35">
        <f t="shared" si="62"/>
        <v>0</v>
      </c>
      <c r="J314" s="35">
        <f t="shared" si="63"/>
        <v>0</v>
      </c>
      <c r="K314" s="77">
        <f t="shared" si="68"/>
        <v>0</v>
      </c>
      <c r="L314" s="35">
        <f>IFERROR(IF('Payroll 2022'!C314='Payroll 2022'!$A$3,IF('Income Statement 2022'!$I$22&gt;0,'Income Statement 2022'!$I$22*0.1*('Payroll 2022'!F314/SUMIF($C$300:$C$338,$A$3,$F$300:$F$338)),0),0),0)</f>
        <v>0</v>
      </c>
      <c r="M314" s="77">
        <f t="shared" si="69"/>
        <v>0</v>
      </c>
      <c r="N314" s="35"/>
    </row>
    <row r="315" spans="1:14" outlineLevel="1" x14ac:dyDescent="0.2">
      <c r="A315" s="109"/>
      <c r="B315" s="109"/>
      <c r="D315" s="130"/>
      <c r="E315" s="105">
        <f t="shared" si="64"/>
        <v>0</v>
      </c>
      <c r="F315" s="77">
        <f t="shared" si="65"/>
        <v>0</v>
      </c>
      <c r="G315" s="35">
        <f t="shared" si="66"/>
        <v>0</v>
      </c>
      <c r="H315" s="35">
        <f t="shared" si="67"/>
        <v>0</v>
      </c>
      <c r="I315" s="35">
        <f t="shared" si="62"/>
        <v>0</v>
      </c>
      <c r="J315" s="35">
        <f t="shared" si="63"/>
        <v>0</v>
      </c>
      <c r="K315" s="77">
        <f t="shared" si="68"/>
        <v>0</v>
      </c>
      <c r="L315" s="35">
        <f>IFERROR(IF('Payroll 2022'!C315='Payroll 2022'!$A$3,IF('Income Statement 2022'!$I$22&gt;0,'Income Statement 2022'!$I$22*0.1*('Payroll 2022'!F315/SUMIF($C$300:$C$338,$A$3,$F$300:$F$338)),0),0),0)</f>
        <v>0</v>
      </c>
      <c r="M315" s="77">
        <f t="shared" si="69"/>
        <v>0</v>
      </c>
      <c r="N315" s="35"/>
    </row>
    <row r="316" spans="1:14" outlineLevel="1" x14ac:dyDescent="0.2">
      <c r="A316" s="109"/>
      <c r="B316" s="109"/>
      <c r="D316" s="130"/>
      <c r="E316" s="105">
        <f t="shared" si="64"/>
        <v>0</v>
      </c>
      <c r="F316" s="77">
        <f t="shared" si="65"/>
        <v>0</v>
      </c>
      <c r="G316" s="35">
        <f t="shared" si="66"/>
        <v>0</v>
      </c>
      <c r="H316" s="35">
        <f t="shared" si="67"/>
        <v>0</v>
      </c>
      <c r="I316" s="35">
        <f t="shared" si="62"/>
        <v>0</v>
      </c>
      <c r="J316" s="35">
        <f t="shared" si="63"/>
        <v>0</v>
      </c>
      <c r="K316" s="77">
        <f t="shared" si="68"/>
        <v>0</v>
      </c>
      <c r="L316" s="35">
        <f>IFERROR(IF('Payroll 2022'!C316='Payroll 2022'!$A$3,IF('Income Statement 2022'!$I$22&gt;0,'Income Statement 2022'!$I$22*0.1*('Payroll 2022'!F316/SUMIF($C$300:$C$338,$A$3,$F$300:$F$338)),0),0),0)</f>
        <v>0</v>
      </c>
      <c r="M316" s="77">
        <f t="shared" si="69"/>
        <v>0</v>
      </c>
      <c r="N316" s="35"/>
    </row>
    <row r="317" spans="1:14" outlineLevel="1" x14ac:dyDescent="0.2">
      <c r="A317" s="109"/>
      <c r="B317" s="109"/>
      <c r="D317" s="130"/>
      <c r="E317" s="105">
        <f t="shared" si="64"/>
        <v>0</v>
      </c>
      <c r="F317" s="77">
        <f t="shared" si="65"/>
        <v>0</v>
      </c>
      <c r="G317" s="35">
        <f t="shared" si="66"/>
        <v>0</v>
      </c>
      <c r="H317" s="35">
        <f t="shared" si="67"/>
        <v>0</v>
      </c>
      <c r="I317" s="35">
        <f t="shared" si="62"/>
        <v>0</v>
      </c>
      <c r="J317" s="35">
        <f t="shared" si="63"/>
        <v>0</v>
      </c>
      <c r="K317" s="77">
        <f t="shared" si="68"/>
        <v>0</v>
      </c>
      <c r="L317" s="35">
        <f>IFERROR(IF('Payroll 2022'!C317='Payroll 2022'!$A$3,IF('Income Statement 2022'!$I$22&gt;0,'Income Statement 2022'!$I$22*0.1*('Payroll 2022'!F317/SUMIF($C$300:$C$338,$A$3,$F$300:$F$338)),0),0),0)</f>
        <v>0</v>
      </c>
      <c r="M317" s="77">
        <f t="shared" si="69"/>
        <v>0</v>
      </c>
      <c r="N317" s="35"/>
    </row>
    <row r="318" spans="1:14" outlineLevel="1" x14ac:dyDescent="0.2">
      <c r="A318" s="109"/>
      <c r="B318" s="109"/>
      <c r="D318" s="130"/>
      <c r="E318" s="105">
        <f t="shared" si="64"/>
        <v>0</v>
      </c>
      <c r="F318" s="77">
        <f t="shared" si="65"/>
        <v>0</v>
      </c>
      <c r="G318" s="35">
        <f t="shared" si="66"/>
        <v>0</v>
      </c>
      <c r="H318" s="35">
        <f t="shared" si="67"/>
        <v>0</v>
      </c>
      <c r="I318" s="35">
        <f t="shared" si="62"/>
        <v>0</v>
      </c>
      <c r="J318" s="35">
        <f t="shared" si="63"/>
        <v>0</v>
      </c>
      <c r="K318" s="77">
        <f t="shared" si="68"/>
        <v>0</v>
      </c>
      <c r="L318" s="35">
        <f>IFERROR(IF('Payroll 2022'!C318='Payroll 2022'!$A$3,IF('Income Statement 2022'!$I$22&gt;0,'Income Statement 2022'!$I$22*0.1*('Payroll 2022'!F318/SUMIF($C$300:$C$338,$A$3,$F$300:$F$338)),0),0),0)</f>
        <v>0</v>
      </c>
      <c r="M318" s="77">
        <f t="shared" si="69"/>
        <v>0</v>
      </c>
      <c r="N318" s="35"/>
    </row>
    <row r="319" spans="1:14" outlineLevel="1" x14ac:dyDescent="0.2">
      <c r="A319" s="109"/>
      <c r="B319" s="109"/>
      <c r="D319" s="130"/>
      <c r="E319" s="105">
        <f t="shared" si="64"/>
        <v>0</v>
      </c>
      <c r="F319" s="77">
        <f t="shared" si="65"/>
        <v>0</v>
      </c>
      <c r="G319" s="35">
        <f t="shared" si="66"/>
        <v>0</v>
      </c>
      <c r="H319" s="35">
        <f t="shared" si="67"/>
        <v>0</v>
      </c>
      <c r="I319" s="35">
        <f t="shared" si="62"/>
        <v>0</v>
      </c>
      <c r="J319" s="35">
        <f t="shared" si="63"/>
        <v>0</v>
      </c>
      <c r="K319" s="77">
        <f t="shared" si="68"/>
        <v>0</v>
      </c>
      <c r="L319" s="35">
        <f>IFERROR(IF('Payroll 2022'!C319='Payroll 2022'!$A$3,IF('Income Statement 2022'!$I$22&gt;0,'Income Statement 2022'!$I$22*0.1*('Payroll 2022'!F319/SUMIF($C$300:$C$338,$A$3,$F$300:$F$338)),0),0),0)</f>
        <v>0</v>
      </c>
      <c r="M319" s="77">
        <f t="shared" si="69"/>
        <v>0</v>
      </c>
      <c r="N319" s="35"/>
    </row>
    <row r="320" spans="1:14" outlineLevel="1" x14ac:dyDescent="0.2">
      <c r="A320" s="109"/>
      <c r="B320" s="109"/>
      <c r="D320" s="130"/>
      <c r="E320" s="105">
        <f t="shared" si="64"/>
        <v>0</v>
      </c>
      <c r="F320" s="77">
        <f t="shared" si="65"/>
        <v>0</v>
      </c>
      <c r="G320" s="35">
        <f t="shared" si="66"/>
        <v>0</v>
      </c>
      <c r="H320" s="35">
        <f t="shared" si="67"/>
        <v>0</v>
      </c>
      <c r="I320" s="35">
        <f t="shared" si="62"/>
        <v>0</v>
      </c>
      <c r="J320" s="35">
        <f t="shared" si="63"/>
        <v>0</v>
      </c>
      <c r="K320" s="77">
        <f t="shared" si="68"/>
        <v>0</v>
      </c>
      <c r="L320" s="35">
        <f>IFERROR(IF('Payroll 2022'!C320='Payroll 2022'!$A$3,IF('Income Statement 2022'!$I$22&gt;0,'Income Statement 2022'!$I$22*0.1*('Payroll 2022'!F320/SUMIF($C$300:$C$338,$A$3,$F$300:$F$338)),0),0),0)</f>
        <v>0</v>
      </c>
      <c r="M320" s="77">
        <f t="shared" si="69"/>
        <v>0</v>
      </c>
      <c r="N320" s="35"/>
    </row>
    <row r="321" spans="1:14" outlineLevel="1" x14ac:dyDescent="0.2">
      <c r="A321" s="109"/>
      <c r="B321" s="109"/>
      <c r="D321" s="130"/>
      <c r="E321" s="105">
        <f t="shared" si="64"/>
        <v>0</v>
      </c>
      <c r="F321" s="77">
        <f t="shared" si="65"/>
        <v>0</v>
      </c>
      <c r="G321" s="35">
        <f t="shared" si="66"/>
        <v>0</v>
      </c>
      <c r="H321" s="35">
        <f t="shared" si="67"/>
        <v>0</v>
      </c>
      <c r="I321" s="35">
        <f t="shared" si="62"/>
        <v>0</v>
      </c>
      <c r="J321" s="35">
        <f t="shared" si="63"/>
        <v>0</v>
      </c>
      <c r="K321" s="77">
        <f t="shared" si="68"/>
        <v>0</v>
      </c>
      <c r="L321" s="35">
        <f>IFERROR(IF('Payroll 2022'!C321='Payroll 2022'!$A$3,IF('Income Statement 2022'!$I$22&gt;0,'Income Statement 2022'!$I$22*0.1*('Payroll 2022'!F321/SUMIF($C$300:$C$338,$A$3,$F$300:$F$338)),0),0),0)</f>
        <v>0</v>
      </c>
      <c r="M321" s="77">
        <f t="shared" si="69"/>
        <v>0</v>
      </c>
      <c r="N321" s="35"/>
    </row>
    <row r="322" spans="1:14" outlineLevel="1" x14ac:dyDescent="0.2">
      <c r="A322" s="109"/>
      <c r="B322" s="109"/>
      <c r="D322" s="130"/>
      <c r="E322" s="105">
        <f t="shared" si="64"/>
        <v>0</v>
      </c>
      <c r="F322" s="77">
        <f t="shared" si="65"/>
        <v>0</v>
      </c>
      <c r="G322" s="35">
        <f t="shared" si="66"/>
        <v>0</v>
      </c>
      <c r="H322" s="35">
        <f t="shared" si="67"/>
        <v>0</v>
      </c>
      <c r="I322" s="35">
        <f t="shared" si="62"/>
        <v>0</v>
      </c>
      <c r="J322" s="35">
        <f t="shared" si="63"/>
        <v>0</v>
      </c>
      <c r="K322" s="77">
        <f t="shared" si="68"/>
        <v>0</v>
      </c>
      <c r="L322" s="35">
        <f>IFERROR(IF('Payroll 2022'!C322='Payroll 2022'!$A$3,IF('Income Statement 2022'!$I$22&gt;0,'Income Statement 2022'!$I$22*0.1*('Payroll 2022'!F322/SUMIF($C$300:$C$338,$A$3,$F$300:$F$338)),0),0),0)</f>
        <v>0</v>
      </c>
      <c r="M322" s="77">
        <f t="shared" si="69"/>
        <v>0</v>
      </c>
      <c r="N322" s="35"/>
    </row>
    <row r="323" spans="1:14" outlineLevel="1" x14ac:dyDescent="0.2">
      <c r="A323" s="109"/>
      <c r="B323" s="109"/>
      <c r="D323" s="130"/>
      <c r="E323" s="105">
        <f t="shared" si="64"/>
        <v>0</v>
      </c>
      <c r="F323" s="77">
        <f t="shared" si="65"/>
        <v>0</v>
      </c>
      <c r="G323" s="35">
        <f t="shared" si="66"/>
        <v>0</v>
      </c>
      <c r="H323" s="35">
        <f t="shared" si="67"/>
        <v>0</v>
      </c>
      <c r="I323" s="35">
        <f t="shared" si="62"/>
        <v>0</v>
      </c>
      <c r="J323" s="35">
        <f t="shared" si="63"/>
        <v>0</v>
      </c>
      <c r="K323" s="77">
        <f t="shared" si="68"/>
        <v>0</v>
      </c>
      <c r="L323" s="35">
        <f>IFERROR(IF('Payroll 2022'!C323='Payroll 2022'!$A$3,IF('Income Statement 2022'!$I$22&gt;0,'Income Statement 2022'!$I$22*0.1*('Payroll 2022'!F323/SUMIF($C$300:$C$338,$A$3,$F$300:$F$338)),0),0),0)</f>
        <v>0</v>
      </c>
      <c r="M323" s="77">
        <f t="shared" si="69"/>
        <v>0</v>
      </c>
      <c r="N323" s="35"/>
    </row>
    <row r="324" spans="1:14" outlineLevel="1" x14ac:dyDescent="0.2">
      <c r="A324" s="109"/>
      <c r="B324" s="109"/>
      <c r="D324" s="130"/>
      <c r="E324" s="105">
        <f t="shared" si="64"/>
        <v>0</v>
      </c>
      <c r="F324" s="77">
        <f t="shared" si="65"/>
        <v>0</v>
      </c>
      <c r="G324" s="35">
        <f t="shared" si="66"/>
        <v>0</v>
      </c>
      <c r="H324" s="35">
        <f t="shared" si="67"/>
        <v>0</v>
      </c>
      <c r="I324" s="35">
        <f t="shared" si="62"/>
        <v>0</v>
      </c>
      <c r="J324" s="35">
        <f t="shared" si="63"/>
        <v>0</v>
      </c>
      <c r="K324" s="77">
        <f t="shared" si="68"/>
        <v>0</v>
      </c>
      <c r="L324" s="35">
        <f>IFERROR(IF('Payroll 2022'!C324='Payroll 2022'!$A$3,IF('Income Statement 2022'!$I$22&gt;0,'Income Statement 2022'!$I$22*0.1*('Payroll 2022'!F324/SUMIF($C$300:$C$338,$A$3,$F$300:$F$338)),0),0),0)</f>
        <v>0</v>
      </c>
      <c r="M324" s="77">
        <f t="shared" si="69"/>
        <v>0</v>
      </c>
      <c r="N324" s="35"/>
    </row>
    <row r="325" spans="1:14" outlineLevel="1" x14ac:dyDescent="0.2">
      <c r="A325" s="109"/>
      <c r="B325" s="109"/>
      <c r="D325" s="130"/>
      <c r="E325" s="105">
        <f t="shared" si="64"/>
        <v>0</v>
      </c>
      <c r="F325" s="77">
        <f t="shared" si="65"/>
        <v>0</v>
      </c>
      <c r="G325" s="35">
        <f t="shared" si="66"/>
        <v>0</v>
      </c>
      <c r="H325" s="35">
        <f t="shared" si="67"/>
        <v>0</v>
      </c>
      <c r="I325" s="35">
        <f t="shared" si="62"/>
        <v>0</v>
      </c>
      <c r="J325" s="35">
        <f t="shared" si="63"/>
        <v>0</v>
      </c>
      <c r="K325" s="77">
        <f t="shared" si="68"/>
        <v>0</v>
      </c>
      <c r="L325" s="35">
        <f>IFERROR(IF('Payroll 2022'!C325='Payroll 2022'!$A$3,IF('Income Statement 2022'!$I$22&gt;0,'Income Statement 2022'!$I$22*0.1*('Payroll 2022'!F325/SUMIF($C$300:$C$338,$A$3,$F$300:$F$338)),0),0),0)</f>
        <v>0</v>
      </c>
      <c r="M325" s="77">
        <f t="shared" si="69"/>
        <v>0</v>
      </c>
      <c r="N325" s="35"/>
    </row>
    <row r="326" spans="1:14" outlineLevel="1" x14ac:dyDescent="0.2">
      <c r="A326" s="109"/>
      <c r="B326" s="109"/>
      <c r="D326" s="130"/>
      <c r="E326" s="105">
        <f t="shared" si="64"/>
        <v>0</v>
      </c>
      <c r="F326" s="77">
        <f t="shared" si="65"/>
        <v>0</v>
      </c>
      <c r="G326" s="35">
        <f t="shared" si="66"/>
        <v>0</v>
      </c>
      <c r="H326" s="35">
        <f t="shared" si="67"/>
        <v>0</v>
      </c>
      <c r="I326" s="35">
        <f t="shared" si="62"/>
        <v>0</v>
      </c>
      <c r="J326" s="35">
        <f t="shared" si="63"/>
        <v>0</v>
      </c>
      <c r="K326" s="77">
        <f t="shared" si="68"/>
        <v>0</v>
      </c>
      <c r="L326" s="35">
        <f>IFERROR(IF('Payroll 2022'!C326='Payroll 2022'!$A$3,IF('Income Statement 2022'!$I$22&gt;0,'Income Statement 2022'!$I$22*0.1*('Payroll 2022'!F326/SUMIF($C$300:$C$338,$A$3,$F$300:$F$338)),0),0),0)</f>
        <v>0</v>
      </c>
      <c r="M326" s="77">
        <f t="shared" si="69"/>
        <v>0</v>
      </c>
      <c r="N326" s="35"/>
    </row>
    <row r="327" spans="1:14" outlineLevel="1" x14ac:dyDescent="0.2">
      <c r="A327" s="109"/>
      <c r="B327" s="109"/>
      <c r="D327" s="130"/>
      <c r="E327" s="105">
        <f t="shared" si="64"/>
        <v>0</v>
      </c>
      <c r="F327" s="77">
        <f t="shared" si="65"/>
        <v>0</v>
      </c>
      <c r="G327" s="35">
        <f t="shared" si="66"/>
        <v>0</v>
      </c>
      <c r="H327" s="35">
        <f t="shared" si="67"/>
        <v>0</v>
      </c>
      <c r="I327" s="35">
        <f t="shared" si="62"/>
        <v>0</v>
      </c>
      <c r="J327" s="35">
        <f t="shared" si="63"/>
        <v>0</v>
      </c>
      <c r="K327" s="77">
        <f t="shared" si="68"/>
        <v>0</v>
      </c>
      <c r="L327" s="35">
        <f>IFERROR(IF('Payroll 2022'!C327='Payroll 2022'!$A$3,IF('Income Statement 2022'!$I$22&gt;0,'Income Statement 2022'!$I$22*0.1*('Payroll 2022'!F327/SUMIF($C$300:$C$338,$A$3,$F$300:$F$338)),0),0),0)</f>
        <v>0</v>
      </c>
      <c r="M327" s="77">
        <f t="shared" si="69"/>
        <v>0</v>
      </c>
      <c r="N327" s="35"/>
    </row>
    <row r="328" spans="1:14" outlineLevel="1" x14ac:dyDescent="0.2">
      <c r="A328" s="109"/>
      <c r="B328" s="109"/>
      <c r="D328" s="130"/>
      <c r="E328" s="105">
        <f t="shared" si="64"/>
        <v>0</v>
      </c>
      <c r="F328" s="77">
        <f t="shared" si="65"/>
        <v>0</v>
      </c>
      <c r="G328" s="35">
        <f t="shared" si="66"/>
        <v>0</v>
      </c>
      <c r="H328" s="35">
        <f t="shared" si="67"/>
        <v>0</v>
      </c>
      <c r="I328" s="35">
        <f t="shared" si="62"/>
        <v>0</v>
      </c>
      <c r="J328" s="35">
        <f t="shared" si="63"/>
        <v>0</v>
      </c>
      <c r="K328" s="77">
        <f t="shared" si="68"/>
        <v>0</v>
      </c>
      <c r="L328" s="35">
        <f>IFERROR(IF('Payroll 2022'!C328='Payroll 2022'!$A$3,IF('Income Statement 2022'!$I$22&gt;0,'Income Statement 2022'!$I$22*0.1*('Payroll 2022'!F328/SUMIF($C$300:$C$338,$A$3,$F$300:$F$338)),0),0),0)</f>
        <v>0</v>
      </c>
      <c r="M328" s="77">
        <f t="shared" si="69"/>
        <v>0</v>
      </c>
      <c r="N328" s="35"/>
    </row>
    <row r="329" spans="1:14" outlineLevel="1" x14ac:dyDescent="0.2">
      <c r="A329" s="109"/>
      <c r="B329" s="109"/>
      <c r="D329" s="130"/>
      <c r="E329" s="105">
        <f t="shared" si="64"/>
        <v>0</v>
      </c>
      <c r="F329" s="77">
        <f t="shared" si="65"/>
        <v>0</v>
      </c>
      <c r="G329" s="35">
        <f t="shared" si="66"/>
        <v>0</v>
      </c>
      <c r="H329" s="35">
        <f t="shared" si="67"/>
        <v>0</v>
      </c>
      <c r="I329" s="35">
        <f t="shared" si="62"/>
        <v>0</v>
      </c>
      <c r="J329" s="35">
        <f t="shared" si="63"/>
        <v>0</v>
      </c>
      <c r="K329" s="77">
        <f t="shared" si="68"/>
        <v>0</v>
      </c>
      <c r="L329" s="35">
        <f>IFERROR(IF('Payroll 2022'!C329='Payroll 2022'!$A$3,IF('Income Statement 2022'!$I$22&gt;0,'Income Statement 2022'!$I$22*0.1*('Payroll 2022'!F329/SUMIF($C$300:$C$338,$A$3,$F$300:$F$338)),0),0),0)</f>
        <v>0</v>
      </c>
      <c r="M329" s="77">
        <f t="shared" si="69"/>
        <v>0</v>
      </c>
      <c r="N329" s="35"/>
    </row>
    <row r="330" spans="1:14" outlineLevel="1" x14ac:dyDescent="0.2">
      <c r="A330" s="109"/>
      <c r="B330" s="109"/>
      <c r="D330" s="130"/>
      <c r="E330" s="105">
        <f t="shared" si="64"/>
        <v>0</v>
      </c>
      <c r="F330" s="77">
        <f t="shared" si="65"/>
        <v>0</v>
      </c>
      <c r="G330" s="35">
        <f t="shared" si="66"/>
        <v>0</v>
      </c>
      <c r="H330" s="35">
        <f t="shared" si="67"/>
        <v>0</v>
      </c>
      <c r="I330" s="35">
        <f t="shared" si="62"/>
        <v>0</v>
      </c>
      <c r="J330" s="35">
        <f t="shared" si="63"/>
        <v>0</v>
      </c>
      <c r="K330" s="77">
        <f t="shared" si="68"/>
        <v>0</v>
      </c>
      <c r="L330" s="35">
        <f>IFERROR(IF('Payroll 2022'!C330='Payroll 2022'!$A$3,IF('Income Statement 2022'!$I$22&gt;0,'Income Statement 2022'!$I$22*0.1*('Payroll 2022'!F330/SUMIF($C$300:$C$338,$A$3,$F$300:$F$338)),0),0),0)</f>
        <v>0</v>
      </c>
      <c r="M330" s="77">
        <f t="shared" si="69"/>
        <v>0</v>
      </c>
      <c r="N330" s="35"/>
    </row>
    <row r="331" spans="1:14" outlineLevel="1" x14ac:dyDescent="0.2">
      <c r="A331" s="109"/>
      <c r="B331" s="109"/>
      <c r="D331" s="130"/>
      <c r="E331" s="105">
        <f t="shared" si="64"/>
        <v>0</v>
      </c>
      <c r="F331" s="77">
        <f t="shared" si="65"/>
        <v>0</v>
      </c>
      <c r="G331" s="35">
        <f t="shared" si="66"/>
        <v>0</v>
      </c>
      <c r="H331" s="35">
        <f t="shared" si="67"/>
        <v>0</v>
      </c>
      <c r="I331" s="35">
        <f t="shared" si="62"/>
        <v>0</v>
      </c>
      <c r="J331" s="35">
        <f t="shared" si="63"/>
        <v>0</v>
      </c>
      <c r="K331" s="77">
        <f t="shared" si="68"/>
        <v>0</v>
      </c>
      <c r="L331" s="35">
        <f>IFERROR(IF('Payroll 2022'!C331='Payroll 2022'!$A$3,IF('Income Statement 2022'!$I$22&gt;0,'Income Statement 2022'!$I$22*0.1*('Payroll 2022'!F331/SUMIF($C$300:$C$338,$A$3,$F$300:$F$338)),0),0),0)</f>
        <v>0</v>
      </c>
      <c r="M331" s="77">
        <f t="shared" si="69"/>
        <v>0</v>
      </c>
      <c r="N331" s="35"/>
    </row>
    <row r="332" spans="1:14" outlineLevel="1" x14ac:dyDescent="0.2">
      <c r="A332" s="109"/>
      <c r="B332" s="109"/>
      <c r="D332" s="130"/>
      <c r="E332" s="105">
        <f t="shared" si="64"/>
        <v>0</v>
      </c>
      <c r="F332" s="77">
        <f t="shared" si="65"/>
        <v>0</v>
      </c>
      <c r="G332" s="35">
        <f t="shared" si="66"/>
        <v>0</v>
      </c>
      <c r="H332" s="35">
        <f t="shared" si="67"/>
        <v>0</v>
      </c>
      <c r="I332" s="35">
        <f t="shared" si="62"/>
        <v>0</v>
      </c>
      <c r="J332" s="35">
        <f t="shared" si="63"/>
        <v>0</v>
      </c>
      <c r="K332" s="77">
        <f t="shared" si="68"/>
        <v>0</v>
      </c>
      <c r="L332" s="35">
        <f>IFERROR(IF('Payroll 2022'!C332='Payroll 2022'!$A$3,IF('Income Statement 2022'!$I$22&gt;0,'Income Statement 2022'!$I$22*0.1*('Payroll 2022'!F332/SUMIF($C$300:$C$338,$A$3,$F$300:$F$338)),0),0),0)</f>
        <v>0</v>
      </c>
      <c r="M332" s="77">
        <f t="shared" si="69"/>
        <v>0</v>
      </c>
      <c r="N332" s="35"/>
    </row>
    <row r="333" spans="1:14" outlineLevel="1" x14ac:dyDescent="0.2">
      <c r="A333" s="109"/>
      <c r="B333" s="109"/>
      <c r="D333" s="130"/>
      <c r="E333" s="105">
        <f t="shared" si="64"/>
        <v>0</v>
      </c>
      <c r="F333" s="77">
        <f t="shared" si="65"/>
        <v>0</v>
      </c>
      <c r="G333" s="35">
        <f t="shared" si="66"/>
        <v>0</v>
      </c>
      <c r="H333" s="35">
        <f t="shared" si="67"/>
        <v>0</v>
      </c>
      <c r="I333" s="35">
        <f t="shared" si="62"/>
        <v>0</v>
      </c>
      <c r="J333" s="35">
        <f t="shared" si="63"/>
        <v>0</v>
      </c>
      <c r="K333" s="77">
        <f t="shared" si="68"/>
        <v>0</v>
      </c>
      <c r="L333" s="35">
        <f>IFERROR(IF('Payroll 2022'!C333='Payroll 2022'!$A$3,IF('Income Statement 2022'!$I$22&gt;0,'Income Statement 2022'!$I$22*0.1*('Payroll 2022'!F333/SUMIF($C$300:$C$338,$A$3,$F$300:$F$338)),0),0),0)</f>
        <v>0</v>
      </c>
      <c r="M333" s="77">
        <f t="shared" si="69"/>
        <v>0</v>
      </c>
      <c r="N333" s="35"/>
    </row>
    <row r="334" spans="1:14" outlineLevel="1" x14ac:dyDescent="0.2">
      <c r="A334" s="109"/>
      <c r="B334" s="109"/>
      <c r="D334" s="130"/>
      <c r="E334" s="105">
        <f t="shared" si="64"/>
        <v>0</v>
      </c>
      <c r="F334" s="77">
        <f t="shared" si="65"/>
        <v>0</v>
      </c>
      <c r="G334" s="35">
        <f t="shared" si="66"/>
        <v>0</v>
      </c>
      <c r="H334" s="35">
        <f t="shared" si="67"/>
        <v>0</v>
      </c>
      <c r="I334" s="35">
        <f t="shared" si="62"/>
        <v>0</v>
      </c>
      <c r="J334" s="35">
        <f t="shared" si="63"/>
        <v>0</v>
      </c>
      <c r="K334" s="77">
        <f t="shared" si="68"/>
        <v>0</v>
      </c>
      <c r="L334" s="35">
        <f>IFERROR(IF('Payroll 2022'!C334='Payroll 2022'!$A$3,IF('Income Statement 2022'!$I$22&gt;0,'Income Statement 2022'!$I$22*0.1*('Payroll 2022'!F334/SUMIF($C$300:$C$338,$A$3,$F$300:$F$338)),0),0),0)</f>
        <v>0</v>
      </c>
      <c r="M334" s="77">
        <f t="shared" si="69"/>
        <v>0</v>
      </c>
      <c r="N334" s="35"/>
    </row>
    <row r="335" spans="1:14" outlineLevel="1" x14ac:dyDescent="0.2">
      <c r="A335" s="109"/>
      <c r="B335" s="109"/>
      <c r="D335" s="130"/>
      <c r="E335" s="105">
        <f t="shared" si="64"/>
        <v>0</v>
      </c>
      <c r="F335" s="77">
        <f t="shared" si="65"/>
        <v>0</v>
      </c>
      <c r="G335" s="35">
        <f t="shared" si="66"/>
        <v>0</v>
      </c>
      <c r="H335" s="35">
        <f t="shared" si="67"/>
        <v>0</v>
      </c>
      <c r="I335" s="35">
        <f t="shared" si="62"/>
        <v>0</v>
      </c>
      <c r="J335" s="35">
        <f t="shared" si="63"/>
        <v>0</v>
      </c>
      <c r="K335" s="77">
        <f t="shared" si="68"/>
        <v>0</v>
      </c>
      <c r="L335" s="35">
        <f>IFERROR(IF('Payroll 2022'!C335='Payroll 2022'!$A$3,IF('Income Statement 2022'!$I$22&gt;0,'Income Statement 2022'!$I$22*0.1*('Payroll 2022'!F335/SUMIF($C$300:$C$338,$A$3,$F$300:$F$338)),0),0),0)</f>
        <v>0</v>
      </c>
      <c r="M335" s="77">
        <f t="shared" si="69"/>
        <v>0</v>
      </c>
      <c r="N335" s="35"/>
    </row>
    <row r="336" spans="1:14" outlineLevel="1" x14ac:dyDescent="0.2">
      <c r="A336" s="109"/>
      <c r="B336" s="109"/>
      <c r="D336" s="130"/>
      <c r="E336" s="105">
        <f t="shared" si="64"/>
        <v>0</v>
      </c>
      <c r="F336" s="77">
        <f t="shared" si="65"/>
        <v>0</v>
      </c>
      <c r="G336" s="35">
        <f t="shared" si="66"/>
        <v>0</v>
      </c>
      <c r="H336" s="35">
        <f t="shared" si="67"/>
        <v>0</v>
      </c>
      <c r="I336" s="35">
        <f t="shared" si="62"/>
        <v>0</v>
      </c>
      <c r="J336" s="35">
        <f t="shared" si="63"/>
        <v>0</v>
      </c>
      <c r="K336" s="77">
        <f t="shared" si="68"/>
        <v>0</v>
      </c>
      <c r="L336" s="35">
        <f>IFERROR(IF('Payroll 2022'!C336='Payroll 2022'!$A$3,IF('Income Statement 2022'!$I$22&gt;0,'Income Statement 2022'!$I$22*0.1*('Payroll 2022'!F336/SUMIF($C$300:$C$338,$A$3,$F$300:$F$338)),0),0),0)</f>
        <v>0</v>
      </c>
      <c r="M336" s="77">
        <f t="shared" si="69"/>
        <v>0</v>
      </c>
      <c r="N336" s="35"/>
    </row>
    <row r="337" spans="1:14" outlineLevel="1" x14ac:dyDescent="0.2">
      <c r="A337" s="109"/>
      <c r="B337" s="109"/>
      <c r="D337" s="130"/>
      <c r="E337" s="105">
        <f t="shared" si="64"/>
        <v>0</v>
      </c>
      <c r="F337" s="77">
        <f t="shared" si="65"/>
        <v>0</v>
      </c>
      <c r="G337" s="35">
        <f t="shared" si="66"/>
        <v>0</v>
      </c>
      <c r="H337" s="35">
        <f t="shared" si="67"/>
        <v>0</v>
      </c>
      <c r="I337" s="35">
        <f t="shared" si="62"/>
        <v>0</v>
      </c>
      <c r="J337" s="35">
        <f t="shared" si="63"/>
        <v>0</v>
      </c>
      <c r="K337" s="77">
        <f t="shared" si="68"/>
        <v>0</v>
      </c>
      <c r="L337" s="35">
        <f>IFERROR(IF('Payroll 2022'!C337='Payroll 2022'!$A$3,IF('Income Statement 2022'!$I$22&gt;0,'Income Statement 2022'!$I$22*0.1*('Payroll 2022'!F337/SUMIF($C$300:$C$338,$A$3,$F$300:$F$338)),0),0),0)</f>
        <v>0</v>
      </c>
      <c r="M337" s="77">
        <f t="shared" si="69"/>
        <v>0</v>
      </c>
      <c r="N337" s="35"/>
    </row>
    <row r="338" spans="1:14" ht="13.5" outlineLevel="1" thickBot="1" x14ac:dyDescent="0.25">
      <c r="A338" s="112"/>
      <c r="B338" s="112"/>
      <c r="C338" s="131"/>
      <c r="D338" s="132"/>
      <c r="E338" s="116">
        <f t="shared" si="64"/>
        <v>0</v>
      </c>
      <c r="F338" s="118">
        <f t="shared" si="65"/>
        <v>0</v>
      </c>
      <c r="G338" s="114">
        <f t="shared" si="66"/>
        <v>0</v>
      </c>
      <c r="H338" s="114">
        <f t="shared" si="67"/>
        <v>0</v>
      </c>
      <c r="I338" s="114">
        <f t="shared" si="62"/>
        <v>0</v>
      </c>
      <c r="J338" s="114">
        <f t="shared" si="63"/>
        <v>0</v>
      </c>
      <c r="K338" s="118">
        <f t="shared" si="68"/>
        <v>0</v>
      </c>
      <c r="L338" s="114">
        <f>IFERROR(IF('Payroll 2022'!C338='Payroll 2022'!$A$3,IF('Income Statement 2022'!$I$22&gt;0,'Income Statement 2022'!$I$22*0.1*('Payroll 2022'!F338/SUMIF($C$300:$C$338,$A$3,$F$300:$F$338)),0),0),0)</f>
        <v>0</v>
      </c>
      <c r="M338" s="118">
        <f t="shared" si="69"/>
        <v>0</v>
      </c>
      <c r="N338" s="35"/>
    </row>
    <row r="339" spans="1:14" outlineLevel="1" x14ac:dyDescent="0.2">
      <c r="A339" s="67" t="s">
        <v>146</v>
      </c>
      <c r="B339" s="67"/>
      <c r="C339" s="67"/>
      <c r="D339" s="126"/>
      <c r="E339" s="77">
        <f>IFERROR(SUM(E300:E338),"")</f>
        <v>0</v>
      </c>
      <c r="F339" s="77">
        <f t="shared" ref="F339:M339" si="70">IFERROR(SUM(F300:F338),"")</f>
        <v>0</v>
      </c>
      <c r="G339" s="77">
        <f t="shared" si="70"/>
        <v>0</v>
      </c>
      <c r="H339" s="77">
        <f t="shared" si="70"/>
        <v>0</v>
      </c>
      <c r="I339" s="77">
        <f t="shared" si="70"/>
        <v>0</v>
      </c>
      <c r="J339" s="77">
        <f t="shared" si="70"/>
        <v>0</v>
      </c>
      <c r="K339" s="77">
        <f t="shared" si="70"/>
        <v>0</v>
      </c>
      <c r="L339" s="77">
        <f t="shared" si="70"/>
        <v>0</v>
      </c>
      <c r="M339" s="77">
        <f t="shared" si="70"/>
        <v>0</v>
      </c>
      <c r="N339" s="35"/>
    </row>
    <row r="340" spans="1:14" outlineLevel="1" x14ac:dyDescent="0.2">
      <c r="D340" s="125"/>
      <c r="E340" s="35"/>
      <c r="F340" s="35"/>
      <c r="G340" s="35"/>
      <c r="H340" s="35"/>
      <c r="I340" s="35"/>
      <c r="J340" s="35"/>
      <c r="K340" s="35"/>
      <c r="L340" s="35"/>
      <c r="M340" s="35"/>
      <c r="N340" s="35"/>
    </row>
    <row r="341" spans="1:14" x14ac:dyDescent="0.2">
      <c r="E341" s="35"/>
      <c r="F341" s="35"/>
      <c r="G341" s="35"/>
      <c r="H341" s="35"/>
      <c r="I341" s="35"/>
      <c r="J341" s="35"/>
      <c r="K341" s="35"/>
      <c r="L341" s="35"/>
      <c r="M341" s="35"/>
      <c r="N341" s="35"/>
    </row>
    <row r="342" spans="1:14" x14ac:dyDescent="0.2">
      <c r="A342" s="67" t="s">
        <v>59</v>
      </c>
      <c r="B342" s="36" t="s">
        <v>132</v>
      </c>
      <c r="C342" s="121">
        <v>44774</v>
      </c>
      <c r="D342" s="36" t="s">
        <v>133</v>
      </c>
      <c r="E342" s="108">
        <v>44804</v>
      </c>
      <c r="F342" s="35" t="s">
        <v>134</v>
      </c>
      <c r="G342" s="35">
        <f>NETWORKDAYS(C342,E342)</f>
        <v>23</v>
      </c>
      <c r="H342" s="35"/>
      <c r="I342" s="35"/>
      <c r="J342" s="35"/>
      <c r="K342" s="35"/>
      <c r="L342" s="35"/>
      <c r="M342" s="35"/>
      <c r="N342" s="35"/>
    </row>
    <row r="343" spans="1:14" ht="25.5" outlineLevel="1" x14ac:dyDescent="0.2">
      <c r="A343" s="137" t="s">
        <v>135</v>
      </c>
      <c r="B343" s="91" t="s">
        <v>136</v>
      </c>
      <c r="C343" s="91" t="s">
        <v>117</v>
      </c>
      <c r="D343" s="91" t="s">
        <v>137</v>
      </c>
      <c r="E343" s="104" t="s">
        <v>138</v>
      </c>
      <c r="F343" s="104" t="s">
        <v>139</v>
      </c>
      <c r="G343" s="104" t="s">
        <v>5</v>
      </c>
      <c r="H343" s="104" t="s">
        <v>27</v>
      </c>
      <c r="I343" s="104" t="s">
        <v>140</v>
      </c>
      <c r="J343" s="104" t="s">
        <v>141</v>
      </c>
      <c r="K343" s="104" t="s">
        <v>129</v>
      </c>
      <c r="L343" s="104" t="s">
        <v>4</v>
      </c>
      <c r="M343" s="104" t="s">
        <v>142</v>
      </c>
      <c r="N343" s="35"/>
    </row>
    <row r="344" spans="1:14" ht="13.5" outlineLevel="1" thickBot="1" x14ac:dyDescent="0.25">
      <c r="A344" s="138"/>
      <c r="B344" s="143"/>
      <c r="C344" s="143"/>
      <c r="D344" s="143"/>
      <c r="E344" s="139"/>
      <c r="F344" s="139"/>
      <c r="G344" s="140">
        <v>9.4E-2</v>
      </c>
      <c r="H344" s="140">
        <v>3.5999999999999997E-2</v>
      </c>
      <c r="I344" s="140">
        <v>1.6E-2</v>
      </c>
      <c r="J344" s="140">
        <v>4.4999999999999998E-2</v>
      </c>
      <c r="K344" s="141"/>
      <c r="L344" s="142" t="s">
        <v>143</v>
      </c>
      <c r="M344" s="141"/>
      <c r="N344" s="35"/>
    </row>
    <row r="345" spans="1:14" outlineLevel="1" x14ac:dyDescent="0.2">
      <c r="A345" s="109"/>
      <c r="B345" s="127"/>
      <c r="C345" s="96"/>
      <c r="D345" s="124"/>
      <c r="E345" s="105">
        <f>IF(C345=$A$3,$C$3*NETWORKDAYS($C$342,$E$342),0)</f>
        <v>0</v>
      </c>
      <c r="F345" s="111">
        <f>IFERROR(D345*E345,0)</f>
        <v>0</v>
      </c>
      <c r="G345" s="35">
        <f>IFERROR(F345*$G$29,0)</f>
        <v>0</v>
      </c>
      <c r="H345" s="35">
        <f>IFERROR(F345*$H$29,0)</f>
        <v>0</v>
      </c>
      <c r="I345" s="35">
        <f t="shared" ref="I345:I383" si="71">IF(C345=$A$3,F345*$I$29,0)</f>
        <v>0</v>
      </c>
      <c r="J345" s="35">
        <f t="shared" ref="J345:J383" si="72">IF(C345=$A$3,F345*$J$29,0)</f>
        <v>0</v>
      </c>
      <c r="K345" s="77">
        <f>IFERROR(F345-SUM(G345:J345),0)</f>
        <v>0</v>
      </c>
      <c r="L345" s="35">
        <f>IFERROR(IF('Payroll 2022'!C345='Payroll 2022'!$A$3,IF('Income Statement 2022'!$J$22&gt;0,'Income Statement 2022'!$J$22*0.1*('Payroll 2022'!F345/SUMIF($C$345:$C$383,$A$3,$F$345:$F$383)),0),0),0)</f>
        <v>0</v>
      </c>
      <c r="M345" s="77">
        <f>IFERROR(K345+L345,0)</f>
        <v>0</v>
      </c>
      <c r="N345" s="35"/>
    </row>
    <row r="346" spans="1:14" outlineLevel="1" x14ac:dyDescent="0.2">
      <c r="A346" s="122"/>
      <c r="B346" s="123"/>
      <c r="C346" s="128"/>
      <c r="D346" s="129"/>
      <c r="E346" s="105">
        <f t="shared" ref="E346:E383" si="73">IF(C346=$A$3,$C$3*NETWORKDAYS($C$342,$E$342),0)</f>
        <v>0</v>
      </c>
      <c r="F346" s="111">
        <f t="shared" ref="F346:F383" si="74">IFERROR(D346*E346,0)</f>
        <v>0</v>
      </c>
      <c r="G346" s="35">
        <f t="shared" ref="G346:G383" si="75">IFERROR(F346*$G$29,0)</f>
        <v>0</v>
      </c>
      <c r="H346" s="35">
        <f t="shared" ref="H346:H383" si="76">IFERROR(F346*$H$29,0)</f>
        <v>0</v>
      </c>
      <c r="I346" s="35">
        <f t="shared" si="71"/>
        <v>0</v>
      </c>
      <c r="J346" s="35">
        <f t="shared" si="72"/>
        <v>0</v>
      </c>
      <c r="K346" s="77">
        <f t="shared" ref="K346:K383" si="77">IFERROR(F346-SUM(G346:J346),0)</f>
        <v>0</v>
      </c>
      <c r="L346" s="35">
        <f>IFERROR(IF('Payroll 2022'!C346='Payroll 2022'!$A$3,IF('Income Statement 2022'!$J$22&gt;0,'Income Statement 2022'!$J$22*0.1*('Payroll 2022'!F346/SUMIF($C$345:$C$383,$A$3,$F$345:$F$383)),0),0),0)</f>
        <v>0</v>
      </c>
      <c r="M346" s="77">
        <f t="shared" ref="M346:M383" si="78">IFERROR(K346+L346,0)</f>
        <v>0</v>
      </c>
      <c r="N346" s="35"/>
    </row>
    <row r="347" spans="1:14" outlineLevel="1" x14ac:dyDescent="0.2">
      <c r="A347" s="122"/>
      <c r="B347" s="123"/>
      <c r="C347" s="128"/>
      <c r="D347" s="129"/>
      <c r="E347" s="105">
        <f t="shared" si="73"/>
        <v>0</v>
      </c>
      <c r="F347" s="111">
        <f t="shared" si="74"/>
        <v>0</v>
      </c>
      <c r="G347" s="35">
        <f t="shared" si="75"/>
        <v>0</v>
      </c>
      <c r="H347" s="35">
        <f t="shared" si="76"/>
        <v>0</v>
      </c>
      <c r="I347" s="35">
        <f t="shared" si="71"/>
        <v>0</v>
      </c>
      <c r="J347" s="35">
        <f t="shared" si="72"/>
        <v>0</v>
      </c>
      <c r="K347" s="77">
        <f t="shared" si="77"/>
        <v>0</v>
      </c>
      <c r="L347" s="35">
        <f>IFERROR(IF('Payroll 2022'!C347='Payroll 2022'!$A$3,IF('Income Statement 2022'!$J$22&gt;0,'Income Statement 2022'!$J$22*0.1*('Payroll 2022'!F347/SUMIF($C$345:$C$383,$A$3,$F$345:$F$383)),0),0),0)</f>
        <v>0</v>
      </c>
      <c r="M347" s="77">
        <f t="shared" si="78"/>
        <v>0</v>
      </c>
      <c r="N347" s="35"/>
    </row>
    <row r="348" spans="1:14" outlineLevel="1" x14ac:dyDescent="0.2">
      <c r="A348" s="122"/>
      <c r="B348" s="123"/>
      <c r="C348" s="128"/>
      <c r="D348" s="129"/>
      <c r="E348" s="105">
        <f t="shared" si="73"/>
        <v>0</v>
      </c>
      <c r="F348" s="111">
        <f t="shared" si="74"/>
        <v>0</v>
      </c>
      <c r="G348" s="35">
        <f t="shared" si="75"/>
        <v>0</v>
      </c>
      <c r="H348" s="35">
        <f t="shared" si="76"/>
        <v>0</v>
      </c>
      <c r="I348" s="35">
        <f t="shared" si="71"/>
        <v>0</v>
      </c>
      <c r="J348" s="35">
        <f t="shared" si="72"/>
        <v>0</v>
      </c>
      <c r="K348" s="77">
        <f t="shared" si="77"/>
        <v>0</v>
      </c>
      <c r="L348" s="35">
        <f>IFERROR(IF('Payroll 2022'!C348='Payroll 2022'!$A$3,IF('Income Statement 2022'!$J$22&gt;0,'Income Statement 2022'!$J$22*0.1*('Payroll 2022'!F348/SUMIF($C$345:$C$383,$A$3,$F$345:$F$383)),0),0),0)</f>
        <v>0</v>
      </c>
      <c r="M348" s="77">
        <f t="shared" si="78"/>
        <v>0</v>
      </c>
      <c r="N348" s="35"/>
    </row>
    <row r="349" spans="1:14" outlineLevel="1" x14ac:dyDescent="0.2">
      <c r="A349" s="122"/>
      <c r="B349" s="123"/>
      <c r="C349" s="128"/>
      <c r="D349" s="129"/>
      <c r="E349" s="105">
        <f t="shared" si="73"/>
        <v>0</v>
      </c>
      <c r="F349" s="111">
        <f t="shared" si="74"/>
        <v>0</v>
      </c>
      <c r="G349" s="35">
        <f t="shared" si="75"/>
        <v>0</v>
      </c>
      <c r="H349" s="35">
        <f t="shared" si="76"/>
        <v>0</v>
      </c>
      <c r="I349" s="35">
        <f t="shared" si="71"/>
        <v>0</v>
      </c>
      <c r="J349" s="35">
        <f t="shared" si="72"/>
        <v>0</v>
      </c>
      <c r="K349" s="77">
        <f t="shared" si="77"/>
        <v>0</v>
      </c>
      <c r="L349" s="35">
        <f>IFERROR(IF('Payroll 2022'!C349='Payroll 2022'!$A$3,IF('Income Statement 2022'!$J$22&gt;0,'Income Statement 2022'!$J$22*0.1*('Payroll 2022'!F349/SUMIF($C$345:$C$383,$A$3,$F$345:$F$383)),0),0),0)</f>
        <v>0</v>
      </c>
      <c r="M349" s="77">
        <f t="shared" si="78"/>
        <v>0</v>
      </c>
      <c r="N349" s="35"/>
    </row>
    <row r="350" spans="1:14" outlineLevel="1" x14ac:dyDescent="0.2">
      <c r="A350" s="122"/>
      <c r="B350" s="123"/>
      <c r="C350" s="128"/>
      <c r="D350" s="129"/>
      <c r="E350" s="105">
        <f t="shared" si="73"/>
        <v>0</v>
      </c>
      <c r="F350" s="111">
        <f t="shared" si="74"/>
        <v>0</v>
      </c>
      <c r="G350" s="35">
        <f t="shared" si="75"/>
        <v>0</v>
      </c>
      <c r="H350" s="35">
        <f t="shared" si="76"/>
        <v>0</v>
      </c>
      <c r="I350" s="35">
        <f t="shared" si="71"/>
        <v>0</v>
      </c>
      <c r="J350" s="35">
        <f t="shared" si="72"/>
        <v>0</v>
      </c>
      <c r="K350" s="77">
        <f t="shared" si="77"/>
        <v>0</v>
      </c>
      <c r="L350" s="35">
        <f>IFERROR(IF('Payroll 2022'!C350='Payroll 2022'!$A$3,IF('Income Statement 2022'!$J$22&gt;0,'Income Statement 2022'!$J$22*0.1*('Payroll 2022'!F350/SUMIF($C$345:$C$383,$A$3,$F$345:$F$383)),0),0),0)</f>
        <v>0</v>
      </c>
      <c r="M350" s="77">
        <f t="shared" si="78"/>
        <v>0</v>
      </c>
      <c r="N350" s="35"/>
    </row>
    <row r="351" spans="1:14" outlineLevel="1" x14ac:dyDescent="0.2">
      <c r="A351" s="122"/>
      <c r="B351" s="123"/>
      <c r="C351" s="128"/>
      <c r="D351" s="129"/>
      <c r="E351" s="105">
        <f t="shared" si="73"/>
        <v>0</v>
      </c>
      <c r="F351" s="111">
        <f t="shared" si="74"/>
        <v>0</v>
      </c>
      <c r="G351" s="35">
        <f t="shared" si="75"/>
        <v>0</v>
      </c>
      <c r="H351" s="35">
        <f t="shared" si="76"/>
        <v>0</v>
      </c>
      <c r="I351" s="35">
        <f t="shared" si="71"/>
        <v>0</v>
      </c>
      <c r="J351" s="35">
        <f t="shared" si="72"/>
        <v>0</v>
      </c>
      <c r="K351" s="77">
        <f t="shared" si="77"/>
        <v>0</v>
      </c>
      <c r="L351" s="35">
        <f>IFERROR(IF('Payroll 2022'!C351='Payroll 2022'!$A$3,IF('Income Statement 2022'!$J$22&gt;0,'Income Statement 2022'!$J$22*0.1*('Payroll 2022'!F351/SUMIF($C$345:$C$383,$A$3,$F$345:$F$383)),0),0),0)</f>
        <v>0</v>
      </c>
      <c r="M351" s="77">
        <f t="shared" si="78"/>
        <v>0</v>
      </c>
      <c r="N351" s="35"/>
    </row>
    <row r="352" spans="1:14" outlineLevel="1" x14ac:dyDescent="0.2">
      <c r="A352" s="122"/>
      <c r="B352" s="123"/>
      <c r="C352" s="128"/>
      <c r="D352" s="129"/>
      <c r="E352" s="105">
        <f t="shared" si="73"/>
        <v>0</v>
      </c>
      <c r="F352" s="111">
        <f t="shared" si="74"/>
        <v>0</v>
      </c>
      <c r="G352" s="35">
        <f t="shared" si="75"/>
        <v>0</v>
      </c>
      <c r="H352" s="35">
        <f t="shared" si="76"/>
        <v>0</v>
      </c>
      <c r="I352" s="35">
        <f t="shared" si="71"/>
        <v>0</v>
      </c>
      <c r="J352" s="35">
        <f t="shared" si="72"/>
        <v>0</v>
      </c>
      <c r="K352" s="77">
        <f t="shared" si="77"/>
        <v>0</v>
      </c>
      <c r="L352" s="35">
        <f>IFERROR(IF('Payroll 2022'!C352='Payroll 2022'!$A$3,IF('Income Statement 2022'!$J$22&gt;0,'Income Statement 2022'!$J$22*0.1*('Payroll 2022'!F352/SUMIF($C$345:$C$383,$A$3,$F$345:$F$383)),0),0),0)</f>
        <v>0</v>
      </c>
      <c r="M352" s="77">
        <f t="shared" si="78"/>
        <v>0</v>
      </c>
      <c r="N352" s="35"/>
    </row>
    <row r="353" spans="1:14" outlineLevel="1" x14ac:dyDescent="0.2">
      <c r="A353" s="122"/>
      <c r="B353" s="123"/>
      <c r="C353" s="128"/>
      <c r="D353" s="129"/>
      <c r="E353" s="105">
        <f t="shared" si="73"/>
        <v>0</v>
      </c>
      <c r="F353" s="111">
        <f t="shared" si="74"/>
        <v>0</v>
      </c>
      <c r="G353" s="35">
        <f t="shared" si="75"/>
        <v>0</v>
      </c>
      <c r="H353" s="35">
        <f t="shared" si="76"/>
        <v>0</v>
      </c>
      <c r="I353" s="35">
        <f t="shared" si="71"/>
        <v>0</v>
      </c>
      <c r="J353" s="35">
        <f t="shared" si="72"/>
        <v>0</v>
      </c>
      <c r="K353" s="77">
        <f t="shared" si="77"/>
        <v>0</v>
      </c>
      <c r="L353" s="35">
        <f>IFERROR(IF('Payroll 2022'!C353='Payroll 2022'!$A$3,IF('Income Statement 2022'!$J$22&gt;0,'Income Statement 2022'!$J$22*0.1*('Payroll 2022'!F353/SUMIF($C$345:$C$383,$A$3,$F$345:$F$383)),0),0),0)</f>
        <v>0</v>
      </c>
      <c r="M353" s="77">
        <f t="shared" si="78"/>
        <v>0</v>
      </c>
      <c r="N353" s="35"/>
    </row>
    <row r="354" spans="1:14" outlineLevel="1" x14ac:dyDescent="0.2">
      <c r="A354" s="122"/>
      <c r="B354" s="123"/>
      <c r="C354" s="128"/>
      <c r="D354" s="129"/>
      <c r="E354" s="105">
        <f t="shared" si="73"/>
        <v>0</v>
      </c>
      <c r="F354" s="111">
        <f t="shared" si="74"/>
        <v>0</v>
      </c>
      <c r="G354" s="35">
        <f t="shared" si="75"/>
        <v>0</v>
      </c>
      <c r="H354" s="35">
        <f t="shared" si="76"/>
        <v>0</v>
      </c>
      <c r="I354" s="35">
        <f t="shared" si="71"/>
        <v>0</v>
      </c>
      <c r="J354" s="35">
        <f t="shared" si="72"/>
        <v>0</v>
      </c>
      <c r="K354" s="77">
        <f t="shared" si="77"/>
        <v>0</v>
      </c>
      <c r="L354" s="35">
        <f>IFERROR(IF('Payroll 2022'!C354='Payroll 2022'!$A$3,IF('Income Statement 2022'!$J$22&gt;0,'Income Statement 2022'!$J$22*0.1*('Payroll 2022'!F354/SUMIF($C$345:$C$383,$A$3,$F$345:$F$383)),0),0),0)</f>
        <v>0</v>
      </c>
      <c r="M354" s="77">
        <f t="shared" si="78"/>
        <v>0</v>
      </c>
      <c r="N354" s="35"/>
    </row>
    <row r="355" spans="1:14" outlineLevel="1" x14ac:dyDescent="0.2">
      <c r="A355" s="109"/>
      <c r="B355" s="109"/>
      <c r="D355" s="130"/>
      <c r="E355" s="105">
        <f t="shared" si="73"/>
        <v>0</v>
      </c>
      <c r="F355" s="77">
        <f t="shared" si="74"/>
        <v>0</v>
      </c>
      <c r="G355" s="35">
        <f t="shared" si="75"/>
        <v>0</v>
      </c>
      <c r="H355" s="35">
        <f t="shared" si="76"/>
        <v>0</v>
      </c>
      <c r="I355" s="35">
        <f t="shared" si="71"/>
        <v>0</v>
      </c>
      <c r="J355" s="35">
        <f t="shared" si="72"/>
        <v>0</v>
      </c>
      <c r="K355" s="77">
        <f t="shared" si="77"/>
        <v>0</v>
      </c>
      <c r="L355" s="35">
        <f>IFERROR(IF('Payroll 2022'!C355='Payroll 2022'!$A$3,IF('Income Statement 2022'!$J$22&gt;0,'Income Statement 2022'!$J$22*0.1*('Payroll 2022'!F355/SUMIF($C$345:$C$383,$A$3,$F$345:$F$383)),0),0),0)</f>
        <v>0</v>
      </c>
      <c r="M355" s="77">
        <f t="shared" si="78"/>
        <v>0</v>
      </c>
      <c r="N355" s="35"/>
    </row>
    <row r="356" spans="1:14" outlineLevel="1" x14ac:dyDescent="0.2">
      <c r="A356" s="109"/>
      <c r="B356" s="109"/>
      <c r="D356" s="130"/>
      <c r="E356" s="105">
        <f t="shared" si="73"/>
        <v>0</v>
      </c>
      <c r="F356" s="77">
        <f t="shared" si="74"/>
        <v>0</v>
      </c>
      <c r="G356" s="35">
        <f t="shared" si="75"/>
        <v>0</v>
      </c>
      <c r="H356" s="35">
        <f t="shared" si="76"/>
        <v>0</v>
      </c>
      <c r="I356" s="35">
        <f t="shared" si="71"/>
        <v>0</v>
      </c>
      <c r="J356" s="35">
        <f t="shared" si="72"/>
        <v>0</v>
      </c>
      <c r="K356" s="77">
        <f t="shared" si="77"/>
        <v>0</v>
      </c>
      <c r="L356" s="35">
        <f>IFERROR(IF('Payroll 2022'!C356='Payroll 2022'!$A$3,IF('Income Statement 2022'!$J$22&gt;0,'Income Statement 2022'!$J$22*0.1*('Payroll 2022'!F356/SUMIF($C$345:$C$383,$A$3,$F$345:$F$383)),0),0),0)</f>
        <v>0</v>
      </c>
      <c r="M356" s="77">
        <f t="shared" si="78"/>
        <v>0</v>
      </c>
      <c r="N356" s="35"/>
    </row>
    <row r="357" spans="1:14" outlineLevel="1" x14ac:dyDescent="0.2">
      <c r="A357" s="109"/>
      <c r="B357" s="109"/>
      <c r="D357" s="130"/>
      <c r="E357" s="105">
        <f t="shared" si="73"/>
        <v>0</v>
      </c>
      <c r="F357" s="77">
        <f t="shared" si="74"/>
        <v>0</v>
      </c>
      <c r="G357" s="35">
        <f t="shared" si="75"/>
        <v>0</v>
      </c>
      <c r="H357" s="35">
        <f t="shared" si="76"/>
        <v>0</v>
      </c>
      <c r="I357" s="35">
        <f t="shared" si="71"/>
        <v>0</v>
      </c>
      <c r="J357" s="35">
        <f t="shared" si="72"/>
        <v>0</v>
      </c>
      <c r="K357" s="77">
        <f t="shared" si="77"/>
        <v>0</v>
      </c>
      <c r="L357" s="35">
        <f>IFERROR(IF('Payroll 2022'!C357='Payroll 2022'!$A$3,IF('Income Statement 2022'!$J$22&gt;0,'Income Statement 2022'!$J$22*0.1*('Payroll 2022'!F357/SUMIF($C$345:$C$383,$A$3,$F$345:$F$383)),0),0),0)</f>
        <v>0</v>
      </c>
      <c r="M357" s="77">
        <f t="shared" si="78"/>
        <v>0</v>
      </c>
      <c r="N357" s="35"/>
    </row>
    <row r="358" spans="1:14" outlineLevel="1" x14ac:dyDescent="0.2">
      <c r="A358" s="109"/>
      <c r="B358" s="109"/>
      <c r="D358" s="130"/>
      <c r="E358" s="105">
        <f t="shared" si="73"/>
        <v>0</v>
      </c>
      <c r="F358" s="77">
        <f t="shared" si="74"/>
        <v>0</v>
      </c>
      <c r="G358" s="35">
        <f t="shared" si="75"/>
        <v>0</v>
      </c>
      <c r="H358" s="35">
        <f t="shared" si="76"/>
        <v>0</v>
      </c>
      <c r="I358" s="35">
        <f t="shared" si="71"/>
        <v>0</v>
      </c>
      <c r="J358" s="35">
        <f t="shared" si="72"/>
        <v>0</v>
      </c>
      <c r="K358" s="77">
        <f t="shared" si="77"/>
        <v>0</v>
      </c>
      <c r="L358" s="35">
        <f>IFERROR(IF('Payroll 2022'!C358='Payroll 2022'!$A$3,IF('Income Statement 2022'!$J$22&gt;0,'Income Statement 2022'!$J$22*0.1*('Payroll 2022'!F358/SUMIF($C$345:$C$383,$A$3,$F$345:$F$383)),0),0),0)</f>
        <v>0</v>
      </c>
      <c r="M358" s="77">
        <f t="shared" si="78"/>
        <v>0</v>
      </c>
      <c r="N358" s="35"/>
    </row>
    <row r="359" spans="1:14" outlineLevel="1" x14ac:dyDescent="0.2">
      <c r="A359" s="109"/>
      <c r="B359" s="109"/>
      <c r="D359" s="130"/>
      <c r="E359" s="105">
        <f t="shared" si="73"/>
        <v>0</v>
      </c>
      <c r="F359" s="77">
        <f t="shared" si="74"/>
        <v>0</v>
      </c>
      <c r="G359" s="35">
        <f t="shared" si="75"/>
        <v>0</v>
      </c>
      <c r="H359" s="35">
        <f t="shared" si="76"/>
        <v>0</v>
      </c>
      <c r="I359" s="35">
        <f t="shared" si="71"/>
        <v>0</v>
      </c>
      <c r="J359" s="35">
        <f t="shared" si="72"/>
        <v>0</v>
      </c>
      <c r="K359" s="77">
        <f t="shared" si="77"/>
        <v>0</v>
      </c>
      <c r="L359" s="35">
        <f>IFERROR(IF('Payroll 2022'!C359='Payroll 2022'!$A$3,IF('Income Statement 2022'!$J$22&gt;0,'Income Statement 2022'!$J$22*0.1*('Payroll 2022'!F359/SUMIF($C$345:$C$383,$A$3,$F$345:$F$383)),0),0),0)</f>
        <v>0</v>
      </c>
      <c r="M359" s="77">
        <f t="shared" si="78"/>
        <v>0</v>
      </c>
      <c r="N359" s="35"/>
    </row>
    <row r="360" spans="1:14" outlineLevel="1" x14ac:dyDescent="0.2">
      <c r="A360" s="109"/>
      <c r="B360" s="109"/>
      <c r="D360" s="130"/>
      <c r="E360" s="105">
        <f t="shared" si="73"/>
        <v>0</v>
      </c>
      <c r="F360" s="77">
        <f t="shared" si="74"/>
        <v>0</v>
      </c>
      <c r="G360" s="35">
        <f t="shared" si="75"/>
        <v>0</v>
      </c>
      <c r="H360" s="35">
        <f t="shared" si="76"/>
        <v>0</v>
      </c>
      <c r="I360" s="35">
        <f t="shared" si="71"/>
        <v>0</v>
      </c>
      <c r="J360" s="35">
        <f t="shared" si="72"/>
        <v>0</v>
      </c>
      <c r="K360" s="77">
        <f t="shared" si="77"/>
        <v>0</v>
      </c>
      <c r="L360" s="35">
        <f>IFERROR(IF('Payroll 2022'!C360='Payroll 2022'!$A$3,IF('Income Statement 2022'!$J$22&gt;0,'Income Statement 2022'!$J$22*0.1*('Payroll 2022'!F360/SUMIF($C$345:$C$383,$A$3,$F$345:$F$383)),0),0),0)</f>
        <v>0</v>
      </c>
      <c r="M360" s="77">
        <f t="shared" si="78"/>
        <v>0</v>
      </c>
      <c r="N360" s="35"/>
    </row>
    <row r="361" spans="1:14" outlineLevel="1" x14ac:dyDescent="0.2">
      <c r="A361" s="109"/>
      <c r="B361" s="109"/>
      <c r="D361" s="130"/>
      <c r="E361" s="105">
        <f t="shared" si="73"/>
        <v>0</v>
      </c>
      <c r="F361" s="77">
        <f t="shared" si="74"/>
        <v>0</v>
      </c>
      <c r="G361" s="35">
        <f t="shared" si="75"/>
        <v>0</v>
      </c>
      <c r="H361" s="35">
        <f t="shared" si="76"/>
        <v>0</v>
      </c>
      <c r="I361" s="35">
        <f t="shared" si="71"/>
        <v>0</v>
      </c>
      <c r="J361" s="35">
        <f t="shared" si="72"/>
        <v>0</v>
      </c>
      <c r="K361" s="77">
        <f t="shared" si="77"/>
        <v>0</v>
      </c>
      <c r="L361" s="35">
        <f>IFERROR(IF('Payroll 2022'!C361='Payroll 2022'!$A$3,IF('Income Statement 2022'!$J$22&gt;0,'Income Statement 2022'!$J$22*0.1*('Payroll 2022'!F361/SUMIF($C$345:$C$383,$A$3,$F$345:$F$383)),0),0),0)</f>
        <v>0</v>
      </c>
      <c r="M361" s="77">
        <f t="shared" si="78"/>
        <v>0</v>
      </c>
      <c r="N361" s="35"/>
    </row>
    <row r="362" spans="1:14" outlineLevel="1" x14ac:dyDescent="0.2">
      <c r="A362" s="109"/>
      <c r="B362" s="109"/>
      <c r="D362" s="130"/>
      <c r="E362" s="105">
        <f t="shared" si="73"/>
        <v>0</v>
      </c>
      <c r="F362" s="77">
        <f t="shared" si="74"/>
        <v>0</v>
      </c>
      <c r="G362" s="35">
        <f t="shared" si="75"/>
        <v>0</v>
      </c>
      <c r="H362" s="35">
        <f t="shared" si="76"/>
        <v>0</v>
      </c>
      <c r="I362" s="35">
        <f t="shared" si="71"/>
        <v>0</v>
      </c>
      <c r="J362" s="35">
        <f t="shared" si="72"/>
        <v>0</v>
      </c>
      <c r="K362" s="77">
        <f t="shared" si="77"/>
        <v>0</v>
      </c>
      <c r="L362" s="35">
        <f>IFERROR(IF('Payroll 2022'!C362='Payroll 2022'!$A$3,IF('Income Statement 2022'!$J$22&gt;0,'Income Statement 2022'!$J$22*0.1*('Payroll 2022'!F362/SUMIF($C$345:$C$383,$A$3,$F$345:$F$383)),0),0),0)</f>
        <v>0</v>
      </c>
      <c r="M362" s="77">
        <f t="shared" si="78"/>
        <v>0</v>
      </c>
      <c r="N362" s="35"/>
    </row>
    <row r="363" spans="1:14" outlineLevel="1" x14ac:dyDescent="0.2">
      <c r="A363" s="109"/>
      <c r="B363" s="109"/>
      <c r="D363" s="130"/>
      <c r="E363" s="105">
        <f t="shared" si="73"/>
        <v>0</v>
      </c>
      <c r="F363" s="77">
        <f t="shared" si="74"/>
        <v>0</v>
      </c>
      <c r="G363" s="35">
        <f t="shared" si="75"/>
        <v>0</v>
      </c>
      <c r="H363" s="35">
        <f t="shared" si="76"/>
        <v>0</v>
      </c>
      <c r="I363" s="35">
        <f t="shared" si="71"/>
        <v>0</v>
      </c>
      <c r="J363" s="35">
        <f t="shared" si="72"/>
        <v>0</v>
      </c>
      <c r="K363" s="77">
        <f t="shared" si="77"/>
        <v>0</v>
      </c>
      <c r="L363" s="35">
        <f>IFERROR(IF('Payroll 2022'!C363='Payroll 2022'!$A$3,IF('Income Statement 2022'!$J$22&gt;0,'Income Statement 2022'!$J$22*0.1*('Payroll 2022'!F363/SUMIF($C$345:$C$383,$A$3,$F$345:$F$383)),0),0),0)</f>
        <v>0</v>
      </c>
      <c r="M363" s="77">
        <f t="shared" si="78"/>
        <v>0</v>
      </c>
      <c r="N363" s="35"/>
    </row>
    <row r="364" spans="1:14" outlineLevel="1" x14ac:dyDescent="0.2">
      <c r="A364" s="109"/>
      <c r="B364" s="109"/>
      <c r="D364" s="130"/>
      <c r="E364" s="105">
        <f t="shared" si="73"/>
        <v>0</v>
      </c>
      <c r="F364" s="77">
        <f t="shared" si="74"/>
        <v>0</v>
      </c>
      <c r="G364" s="35">
        <f t="shared" si="75"/>
        <v>0</v>
      </c>
      <c r="H364" s="35">
        <f t="shared" si="76"/>
        <v>0</v>
      </c>
      <c r="I364" s="35">
        <f t="shared" si="71"/>
        <v>0</v>
      </c>
      <c r="J364" s="35">
        <f t="shared" si="72"/>
        <v>0</v>
      </c>
      <c r="K364" s="77">
        <f t="shared" si="77"/>
        <v>0</v>
      </c>
      <c r="L364" s="35">
        <f>IFERROR(IF('Payroll 2022'!C364='Payroll 2022'!$A$3,IF('Income Statement 2022'!$J$22&gt;0,'Income Statement 2022'!$J$22*0.1*('Payroll 2022'!F364/SUMIF($C$345:$C$383,$A$3,$F$345:$F$383)),0),0),0)</f>
        <v>0</v>
      </c>
      <c r="M364" s="77">
        <f t="shared" si="78"/>
        <v>0</v>
      </c>
      <c r="N364" s="35"/>
    </row>
    <row r="365" spans="1:14" outlineLevel="1" x14ac:dyDescent="0.2">
      <c r="A365" s="109"/>
      <c r="B365" s="109"/>
      <c r="D365" s="130"/>
      <c r="E365" s="105">
        <f t="shared" si="73"/>
        <v>0</v>
      </c>
      <c r="F365" s="77">
        <f t="shared" si="74"/>
        <v>0</v>
      </c>
      <c r="G365" s="35">
        <f t="shared" si="75"/>
        <v>0</v>
      </c>
      <c r="H365" s="35">
        <f t="shared" si="76"/>
        <v>0</v>
      </c>
      <c r="I365" s="35">
        <f t="shared" si="71"/>
        <v>0</v>
      </c>
      <c r="J365" s="35">
        <f t="shared" si="72"/>
        <v>0</v>
      </c>
      <c r="K365" s="77">
        <f t="shared" si="77"/>
        <v>0</v>
      </c>
      <c r="L365" s="35">
        <f>IFERROR(IF('Payroll 2022'!C365='Payroll 2022'!$A$3,IF('Income Statement 2022'!$J$22&gt;0,'Income Statement 2022'!$J$22*0.1*('Payroll 2022'!F365/SUMIF($C$345:$C$383,$A$3,$F$345:$F$383)),0),0),0)</f>
        <v>0</v>
      </c>
      <c r="M365" s="77">
        <f t="shared" si="78"/>
        <v>0</v>
      </c>
      <c r="N365" s="35"/>
    </row>
    <row r="366" spans="1:14" outlineLevel="1" x14ac:dyDescent="0.2">
      <c r="A366" s="109"/>
      <c r="B366" s="109"/>
      <c r="D366" s="130"/>
      <c r="E366" s="105">
        <f t="shared" si="73"/>
        <v>0</v>
      </c>
      <c r="F366" s="77">
        <f t="shared" si="74"/>
        <v>0</v>
      </c>
      <c r="G366" s="35">
        <f t="shared" si="75"/>
        <v>0</v>
      </c>
      <c r="H366" s="35">
        <f t="shared" si="76"/>
        <v>0</v>
      </c>
      <c r="I366" s="35">
        <f t="shared" si="71"/>
        <v>0</v>
      </c>
      <c r="J366" s="35">
        <f t="shared" si="72"/>
        <v>0</v>
      </c>
      <c r="K366" s="77">
        <f t="shared" si="77"/>
        <v>0</v>
      </c>
      <c r="L366" s="35">
        <f>IFERROR(IF('Payroll 2022'!C366='Payroll 2022'!$A$3,IF('Income Statement 2022'!$J$22&gt;0,'Income Statement 2022'!$J$22*0.1*('Payroll 2022'!F366/SUMIF($C$345:$C$383,$A$3,$F$345:$F$383)),0),0),0)</f>
        <v>0</v>
      </c>
      <c r="M366" s="77">
        <f t="shared" si="78"/>
        <v>0</v>
      </c>
      <c r="N366" s="35"/>
    </row>
    <row r="367" spans="1:14" outlineLevel="1" x14ac:dyDescent="0.2">
      <c r="A367" s="109"/>
      <c r="B367" s="109"/>
      <c r="D367" s="130"/>
      <c r="E367" s="105">
        <f t="shared" si="73"/>
        <v>0</v>
      </c>
      <c r="F367" s="77">
        <f t="shared" si="74"/>
        <v>0</v>
      </c>
      <c r="G367" s="35">
        <f t="shared" si="75"/>
        <v>0</v>
      </c>
      <c r="H367" s="35">
        <f t="shared" si="76"/>
        <v>0</v>
      </c>
      <c r="I367" s="35">
        <f t="shared" si="71"/>
        <v>0</v>
      </c>
      <c r="J367" s="35">
        <f t="shared" si="72"/>
        <v>0</v>
      </c>
      <c r="K367" s="77">
        <f t="shared" si="77"/>
        <v>0</v>
      </c>
      <c r="L367" s="35">
        <f>IFERROR(IF('Payroll 2022'!C367='Payroll 2022'!$A$3,IF('Income Statement 2022'!$J$22&gt;0,'Income Statement 2022'!$J$22*0.1*('Payroll 2022'!F367/SUMIF($C$345:$C$383,$A$3,$F$345:$F$383)),0),0),0)</f>
        <v>0</v>
      </c>
      <c r="M367" s="77">
        <f t="shared" si="78"/>
        <v>0</v>
      </c>
      <c r="N367" s="35"/>
    </row>
    <row r="368" spans="1:14" outlineLevel="1" x14ac:dyDescent="0.2">
      <c r="A368" s="109"/>
      <c r="B368" s="109"/>
      <c r="D368" s="130"/>
      <c r="E368" s="105">
        <f t="shared" si="73"/>
        <v>0</v>
      </c>
      <c r="F368" s="77">
        <f t="shared" si="74"/>
        <v>0</v>
      </c>
      <c r="G368" s="35">
        <f t="shared" si="75"/>
        <v>0</v>
      </c>
      <c r="H368" s="35">
        <f t="shared" si="76"/>
        <v>0</v>
      </c>
      <c r="I368" s="35">
        <f t="shared" si="71"/>
        <v>0</v>
      </c>
      <c r="J368" s="35">
        <f t="shared" si="72"/>
        <v>0</v>
      </c>
      <c r="K368" s="77">
        <f t="shared" si="77"/>
        <v>0</v>
      </c>
      <c r="L368" s="35">
        <f>IFERROR(IF('Payroll 2022'!C368='Payroll 2022'!$A$3,IF('Income Statement 2022'!$J$22&gt;0,'Income Statement 2022'!$J$22*0.1*('Payroll 2022'!F368/SUMIF($C$345:$C$383,$A$3,$F$345:$F$383)),0),0),0)</f>
        <v>0</v>
      </c>
      <c r="M368" s="77">
        <f t="shared" si="78"/>
        <v>0</v>
      </c>
      <c r="N368" s="35"/>
    </row>
    <row r="369" spans="1:14" outlineLevel="1" x14ac:dyDescent="0.2">
      <c r="A369" s="109"/>
      <c r="B369" s="109"/>
      <c r="D369" s="130"/>
      <c r="E369" s="105">
        <f t="shared" si="73"/>
        <v>0</v>
      </c>
      <c r="F369" s="77">
        <f t="shared" si="74"/>
        <v>0</v>
      </c>
      <c r="G369" s="35">
        <f t="shared" si="75"/>
        <v>0</v>
      </c>
      <c r="H369" s="35">
        <f t="shared" si="76"/>
        <v>0</v>
      </c>
      <c r="I369" s="35">
        <f t="shared" si="71"/>
        <v>0</v>
      </c>
      <c r="J369" s="35">
        <f t="shared" si="72"/>
        <v>0</v>
      </c>
      <c r="K369" s="77">
        <f t="shared" si="77"/>
        <v>0</v>
      </c>
      <c r="L369" s="35">
        <f>IFERROR(IF('Payroll 2022'!C369='Payroll 2022'!$A$3,IF('Income Statement 2022'!$J$22&gt;0,'Income Statement 2022'!$J$22*0.1*('Payroll 2022'!F369/SUMIF($C$345:$C$383,$A$3,$F$345:$F$383)),0),0),0)</f>
        <v>0</v>
      </c>
      <c r="M369" s="77">
        <f t="shared" si="78"/>
        <v>0</v>
      </c>
      <c r="N369" s="35"/>
    </row>
    <row r="370" spans="1:14" outlineLevel="1" x14ac:dyDescent="0.2">
      <c r="A370" s="109"/>
      <c r="B370" s="109"/>
      <c r="D370" s="130"/>
      <c r="E370" s="105">
        <f t="shared" si="73"/>
        <v>0</v>
      </c>
      <c r="F370" s="77">
        <f t="shared" si="74"/>
        <v>0</v>
      </c>
      <c r="G370" s="35">
        <f t="shared" si="75"/>
        <v>0</v>
      </c>
      <c r="H370" s="35">
        <f t="shared" si="76"/>
        <v>0</v>
      </c>
      <c r="I370" s="35">
        <f t="shared" si="71"/>
        <v>0</v>
      </c>
      <c r="J370" s="35">
        <f t="shared" si="72"/>
        <v>0</v>
      </c>
      <c r="K370" s="77">
        <f t="shared" si="77"/>
        <v>0</v>
      </c>
      <c r="L370" s="35">
        <f>IFERROR(IF('Payroll 2022'!C370='Payroll 2022'!$A$3,IF('Income Statement 2022'!$J$22&gt;0,'Income Statement 2022'!$J$22*0.1*('Payroll 2022'!F370/SUMIF($C$345:$C$383,$A$3,$F$345:$F$383)),0),0),0)</f>
        <v>0</v>
      </c>
      <c r="M370" s="77">
        <f t="shared" si="78"/>
        <v>0</v>
      </c>
      <c r="N370" s="35"/>
    </row>
    <row r="371" spans="1:14" outlineLevel="1" x14ac:dyDescent="0.2">
      <c r="A371" s="109"/>
      <c r="B371" s="109"/>
      <c r="D371" s="130"/>
      <c r="E371" s="105">
        <f t="shared" si="73"/>
        <v>0</v>
      </c>
      <c r="F371" s="77">
        <f t="shared" si="74"/>
        <v>0</v>
      </c>
      <c r="G371" s="35">
        <f t="shared" si="75"/>
        <v>0</v>
      </c>
      <c r="H371" s="35">
        <f t="shared" si="76"/>
        <v>0</v>
      </c>
      <c r="I371" s="35">
        <f t="shared" si="71"/>
        <v>0</v>
      </c>
      <c r="J371" s="35">
        <f t="shared" si="72"/>
        <v>0</v>
      </c>
      <c r="K371" s="77">
        <f t="shared" si="77"/>
        <v>0</v>
      </c>
      <c r="L371" s="35">
        <f>IFERROR(IF('Payroll 2022'!C371='Payroll 2022'!$A$3,IF('Income Statement 2022'!$J$22&gt;0,'Income Statement 2022'!$J$22*0.1*('Payroll 2022'!F371/SUMIF($C$345:$C$383,$A$3,$F$345:$F$383)),0),0),0)</f>
        <v>0</v>
      </c>
      <c r="M371" s="77">
        <f t="shared" si="78"/>
        <v>0</v>
      </c>
      <c r="N371" s="35"/>
    </row>
    <row r="372" spans="1:14" outlineLevel="1" x14ac:dyDescent="0.2">
      <c r="A372" s="109"/>
      <c r="B372" s="109"/>
      <c r="D372" s="130"/>
      <c r="E372" s="105">
        <f t="shared" si="73"/>
        <v>0</v>
      </c>
      <c r="F372" s="77">
        <f t="shared" si="74"/>
        <v>0</v>
      </c>
      <c r="G372" s="35">
        <f t="shared" si="75"/>
        <v>0</v>
      </c>
      <c r="H372" s="35">
        <f t="shared" si="76"/>
        <v>0</v>
      </c>
      <c r="I372" s="35">
        <f t="shared" si="71"/>
        <v>0</v>
      </c>
      <c r="J372" s="35">
        <f t="shared" si="72"/>
        <v>0</v>
      </c>
      <c r="K372" s="77">
        <f t="shared" si="77"/>
        <v>0</v>
      </c>
      <c r="L372" s="35">
        <f>IFERROR(IF('Payroll 2022'!C372='Payroll 2022'!$A$3,IF('Income Statement 2022'!$J$22&gt;0,'Income Statement 2022'!$J$22*0.1*('Payroll 2022'!F372/SUMIF($C$345:$C$383,$A$3,$F$345:$F$383)),0),0),0)</f>
        <v>0</v>
      </c>
      <c r="M372" s="77">
        <f t="shared" si="78"/>
        <v>0</v>
      </c>
      <c r="N372" s="35"/>
    </row>
    <row r="373" spans="1:14" outlineLevel="1" x14ac:dyDescent="0.2">
      <c r="A373" s="109"/>
      <c r="B373" s="109"/>
      <c r="D373" s="130"/>
      <c r="E373" s="105">
        <f t="shared" si="73"/>
        <v>0</v>
      </c>
      <c r="F373" s="77">
        <f t="shared" si="74"/>
        <v>0</v>
      </c>
      <c r="G373" s="35">
        <f t="shared" si="75"/>
        <v>0</v>
      </c>
      <c r="H373" s="35">
        <f t="shared" si="76"/>
        <v>0</v>
      </c>
      <c r="I373" s="35">
        <f t="shared" si="71"/>
        <v>0</v>
      </c>
      <c r="J373" s="35">
        <f t="shared" si="72"/>
        <v>0</v>
      </c>
      <c r="K373" s="77">
        <f t="shared" si="77"/>
        <v>0</v>
      </c>
      <c r="L373" s="35">
        <f>IFERROR(IF('Payroll 2022'!C373='Payroll 2022'!$A$3,IF('Income Statement 2022'!$J$22&gt;0,'Income Statement 2022'!$J$22*0.1*('Payroll 2022'!F373/SUMIF($C$345:$C$383,$A$3,$F$345:$F$383)),0),0),0)</f>
        <v>0</v>
      </c>
      <c r="M373" s="77">
        <f t="shared" si="78"/>
        <v>0</v>
      </c>
      <c r="N373" s="35"/>
    </row>
    <row r="374" spans="1:14" outlineLevel="1" x14ac:dyDescent="0.2">
      <c r="A374" s="109"/>
      <c r="B374" s="109"/>
      <c r="D374" s="130"/>
      <c r="E374" s="105">
        <f t="shared" si="73"/>
        <v>0</v>
      </c>
      <c r="F374" s="77">
        <f t="shared" si="74"/>
        <v>0</v>
      </c>
      <c r="G374" s="35">
        <f t="shared" si="75"/>
        <v>0</v>
      </c>
      <c r="H374" s="35">
        <f t="shared" si="76"/>
        <v>0</v>
      </c>
      <c r="I374" s="35">
        <f t="shared" si="71"/>
        <v>0</v>
      </c>
      <c r="J374" s="35">
        <f t="shared" si="72"/>
        <v>0</v>
      </c>
      <c r="K374" s="77">
        <f t="shared" si="77"/>
        <v>0</v>
      </c>
      <c r="L374" s="35">
        <f>IFERROR(IF('Payroll 2022'!C374='Payroll 2022'!$A$3,IF('Income Statement 2022'!$J$22&gt;0,'Income Statement 2022'!$J$22*0.1*('Payroll 2022'!F374/SUMIF($C$345:$C$383,$A$3,$F$345:$F$383)),0),0),0)</f>
        <v>0</v>
      </c>
      <c r="M374" s="77">
        <f t="shared" si="78"/>
        <v>0</v>
      </c>
      <c r="N374" s="35"/>
    </row>
    <row r="375" spans="1:14" outlineLevel="1" x14ac:dyDescent="0.2">
      <c r="A375" s="109"/>
      <c r="B375" s="109"/>
      <c r="D375" s="130"/>
      <c r="E375" s="105">
        <f t="shared" si="73"/>
        <v>0</v>
      </c>
      <c r="F375" s="77">
        <f t="shared" si="74"/>
        <v>0</v>
      </c>
      <c r="G375" s="35">
        <f t="shared" si="75"/>
        <v>0</v>
      </c>
      <c r="H375" s="35">
        <f t="shared" si="76"/>
        <v>0</v>
      </c>
      <c r="I375" s="35">
        <f t="shared" si="71"/>
        <v>0</v>
      </c>
      <c r="J375" s="35">
        <f t="shared" si="72"/>
        <v>0</v>
      </c>
      <c r="K375" s="77">
        <f t="shared" si="77"/>
        <v>0</v>
      </c>
      <c r="L375" s="35">
        <f>IFERROR(IF('Payroll 2022'!C375='Payroll 2022'!$A$3,IF('Income Statement 2022'!$J$22&gt;0,'Income Statement 2022'!$J$22*0.1*('Payroll 2022'!F375/SUMIF($C$345:$C$383,$A$3,$F$345:$F$383)),0),0),0)</f>
        <v>0</v>
      </c>
      <c r="M375" s="77">
        <f t="shared" si="78"/>
        <v>0</v>
      </c>
      <c r="N375" s="35"/>
    </row>
    <row r="376" spans="1:14" outlineLevel="1" x14ac:dyDescent="0.2">
      <c r="A376" s="109"/>
      <c r="B376" s="109"/>
      <c r="D376" s="130"/>
      <c r="E376" s="105">
        <f t="shared" si="73"/>
        <v>0</v>
      </c>
      <c r="F376" s="77">
        <f t="shared" si="74"/>
        <v>0</v>
      </c>
      <c r="G376" s="35">
        <f t="shared" si="75"/>
        <v>0</v>
      </c>
      <c r="H376" s="35">
        <f t="shared" si="76"/>
        <v>0</v>
      </c>
      <c r="I376" s="35">
        <f t="shared" si="71"/>
        <v>0</v>
      </c>
      <c r="J376" s="35">
        <f t="shared" si="72"/>
        <v>0</v>
      </c>
      <c r="K376" s="77">
        <f t="shared" si="77"/>
        <v>0</v>
      </c>
      <c r="L376" s="35">
        <f>IFERROR(IF('Payroll 2022'!C376='Payroll 2022'!$A$3,IF('Income Statement 2022'!$J$22&gt;0,'Income Statement 2022'!$J$22*0.1*('Payroll 2022'!F376/SUMIF($C$345:$C$383,$A$3,$F$345:$F$383)),0),0),0)</f>
        <v>0</v>
      </c>
      <c r="M376" s="77">
        <f t="shared" si="78"/>
        <v>0</v>
      </c>
      <c r="N376" s="35"/>
    </row>
    <row r="377" spans="1:14" outlineLevel="1" x14ac:dyDescent="0.2">
      <c r="A377" s="109"/>
      <c r="B377" s="109"/>
      <c r="D377" s="130"/>
      <c r="E377" s="105">
        <f t="shared" si="73"/>
        <v>0</v>
      </c>
      <c r="F377" s="77">
        <f t="shared" si="74"/>
        <v>0</v>
      </c>
      <c r="G377" s="35">
        <f t="shared" si="75"/>
        <v>0</v>
      </c>
      <c r="H377" s="35">
        <f t="shared" si="76"/>
        <v>0</v>
      </c>
      <c r="I377" s="35">
        <f t="shared" si="71"/>
        <v>0</v>
      </c>
      <c r="J377" s="35">
        <f t="shared" si="72"/>
        <v>0</v>
      </c>
      <c r="K377" s="77">
        <f t="shared" si="77"/>
        <v>0</v>
      </c>
      <c r="L377" s="35">
        <f>IFERROR(IF('Payroll 2022'!C377='Payroll 2022'!$A$3,IF('Income Statement 2022'!$J$22&gt;0,'Income Statement 2022'!$J$22*0.1*('Payroll 2022'!F377/SUMIF($C$345:$C$383,$A$3,$F$345:$F$383)),0),0),0)</f>
        <v>0</v>
      </c>
      <c r="M377" s="77">
        <f t="shared" si="78"/>
        <v>0</v>
      </c>
      <c r="N377" s="35"/>
    </row>
    <row r="378" spans="1:14" outlineLevel="1" x14ac:dyDescent="0.2">
      <c r="A378" s="109"/>
      <c r="B378" s="109"/>
      <c r="D378" s="130"/>
      <c r="E378" s="105">
        <f t="shared" si="73"/>
        <v>0</v>
      </c>
      <c r="F378" s="77">
        <f t="shared" si="74"/>
        <v>0</v>
      </c>
      <c r="G378" s="35">
        <f t="shared" si="75"/>
        <v>0</v>
      </c>
      <c r="H378" s="35">
        <f t="shared" si="76"/>
        <v>0</v>
      </c>
      <c r="I378" s="35">
        <f t="shared" si="71"/>
        <v>0</v>
      </c>
      <c r="J378" s="35">
        <f t="shared" si="72"/>
        <v>0</v>
      </c>
      <c r="K378" s="77">
        <f t="shared" si="77"/>
        <v>0</v>
      </c>
      <c r="L378" s="35">
        <f>IFERROR(IF('Payroll 2022'!C378='Payroll 2022'!$A$3,IF('Income Statement 2022'!$J$22&gt;0,'Income Statement 2022'!$J$22*0.1*('Payroll 2022'!F378/SUMIF($C$345:$C$383,$A$3,$F$345:$F$383)),0),0),0)</f>
        <v>0</v>
      </c>
      <c r="M378" s="77">
        <f t="shared" si="78"/>
        <v>0</v>
      </c>
      <c r="N378" s="35"/>
    </row>
    <row r="379" spans="1:14" outlineLevel="1" x14ac:dyDescent="0.2">
      <c r="A379" s="109"/>
      <c r="B379" s="109"/>
      <c r="D379" s="130"/>
      <c r="E379" s="105">
        <f t="shared" si="73"/>
        <v>0</v>
      </c>
      <c r="F379" s="77">
        <f t="shared" si="74"/>
        <v>0</v>
      </c>
      <c r="G379" s="35">
        <f t="shared" si="75"/>
        <v>0</v>
      </c>
      <c r="H379" s="35">
        <f t="shared" si="76"/>
        <v>0</v>
      </c>
      <c r="I379" s="35">
        <f t="shared" si="71"/>
        <v>0</v>
      </c>
      <c r="J379" s="35">
        <f t="shared" si="72"/>
        <v>0</v>
      </c>
      <c r="K379" s="77">
        <f t="shared" si="77"/>
        <v>0</v>
      </c>
      <c r="L379" s="35">
        <f>IFERROR(IF('Payroll 2022'!C379='Payroll 2022'!$A$3,IF('Income Statement 2022'!$J$22&gt;0,'Income Statement 2022'!$J$22*0.1*('Payroll 2022'!F379/SUMIF($C$345:$C$383,$A$3,$F$345:$F$383)),0),0),0)</f>
        <v>0</v>
      </c>
      <c r="M379" s="77">
        <f t="shared" si="78"/>
        <v>0</v>
      </c>
      <c r="N379" s="35"/>
    </row>
    <row r="380" spans="1:14" outlineLevel="1" x14ac:dyDescent="0.2">
      <c r="A380" s="109"/>
      <c r="B380" s="109"/>
      <c r="D380" s="130"/>
      <c r="E380" s="105">
        <f t="shared" si="73"/>
        <v>0</v>
      </c>
      <c r="F380" s="77">
        <f t="shared" si="74"/>
        <v>0</v>
      </c>
      <c r="G380" s="35">
        <f t="shared" si="75"/>
        <v>0</v>
      </c>
      <c r="H380" s="35">
        <f t="shared" si="76"/>
        <v>0</v>
      </c>
      <c r="I380" s="35">
        <f t="shared" si="71"/>
        <v>0</v>
      </c>
      <c r="J380" s="35">
        <f t="shared" si="72"/>
        <v>0</v>
      </c>
      <c r="K380" s="77">
        <f t="shared" si="77"/>
        <v>0</v>
      </c>
      <c r="L380" s="35">
        <f>IFERROR(IF('Payroll 2022'!C380='Payroll 2022'!$A$3,IF('Income Statement 2022'!$J$22&gt;0,'Income Statement 2022'!$J$22*0.1*('Payroll 2022'!F380/SUMIF($C$345:$C$383,$A$3,$F$345:$F$383)),0),0),0)</f>
        <v>0</v>
      </c>
      <c r="M380" s="77">
        <f t="shared" si="78"/>
        <v>0</v>
      </c>
      <c r="N380" s="35"/>
    </row>
    <row r="381" spans="1:14" outlineLevel="1" x14ac:dyDescent="0.2">
      <c r="A381" s="109"/>
      <c r="B381" s="109"/>
      <c r="D381" s="130"/>
      <c r="E381" s="105">
        <f t="shared" si="73"/>
        <v>0</v>
      </c>
      <c r="F381" s="77">
        <f t="shared" si="74"/>
        <v>0</v>
      </c>
      <c r="G381" s="35">
        <f t="shared" si="75"/>
        <v>0</v>
      </c>
      <c r="H381" s="35">
        <f t="shared" si="76"/>
        <v>0</v>
      </c>
      <c r="I381" s="35">
        <f t="shared" si="71"/>
        <v>0</v>
      </c>
      <c r="J381" s="35">
        <f t="shared" si="72"/>
        <v>0</v>
      </c>
      <c r="K381" s="77">
        <f t="shared" si="77"/>
        <v>0</v>
      </c>
      <c r="L381" s="35">
        <f>IFERROR(IF('Payroll 2022'!C381='Payroll 2022'!$A$3,IF('Income Statement 2022'!$J$22&gt;0,'Income Statement 2022'!$J$22*0.1*('Payroll 2022'!F381/SUMIF($C$345:$C$383,$A$3,$F$345:$F$383)),0),0),0)</f>
        <v>0</v>
      </c>
      <c r="M381" s="77">
        <f t="shared" si="78"/>
        <v>0</v>
      </c>
      <c r="N381" s="35"/>
    </row>
    <row r="382" spans="1:14" outlineLevel="1" x14ac:dyDescent="0.2">
      <c r="A382" s="109"/>
      <c r="B382" s="109"/>
      <c r="D382" s="130"/>
      <c r="E382" s="105">
        <f t="shared" si="73"/>
        <v>0</v>
      </c>
      <c r="F382" s="77">
        <f t="shared" si="74"/>
        <v>0</v>
      </c>
      <c r="G382" s="35">
        <f t="shared" si="75"/>
        <v>0</v>
      </c>
      <c r="H382" s="35">
        <f t="shared" si="76"/>
        <v>0</v>
      </c>
      <c r="I382" s="35">
        <f t="shared" si="71"/>
        <v>0</v>
      </c>
      <c r="J382" s="35">
        <f t="shared" si="72"/>
        <v>0</v>
      </c>
      <c r="K382" s="77">
        <f t="shared" si="77"/>
        <v>0</v>
      </c>
      <c r="L382" s="35">
        <f>IFERROR(IF('Payroll 2022'!C382='Payroll 2022'!$A$3,IF('Income Statement 2022'!$J$22&gt;0,'Income Statement 2022'!$J$22*0.1*('Payroll 2022'!F382/SUMIF($C$345:$C$383,$A$3,$F$345:$F$383)),0),0),0)</f>
        <v>0</v>
      </c>
      <c r="M382" s="77">
        <f t="shared" si="78"/>
        <v>0</v>
      </c>
      <c r="N382" s="35"/>
    </row>
    <row r="383" spans="1:14" ht="13.5" outlineLevel="1" thickBot="1" x14ac:dyDescent="0.25">
      <c r="A383" s="112"/>
      <c r="B383" s="112"/>
      <c r="C383" s="131"/>
      <c r="D383" s="132"/>
      <c r="E383" s="116">
        <f t="shared" si="73"/>
        <v>0</v>
      </c>
      <c r="F383" s="118">
        <f t="shared" si="74"/>
        <v>0</v>
      </c>
      <c r="G383" s="114">
        <f t="shared" si="75"/>
        <v>0</v>
      </c>
      <c r="H383" s="114">
        <f t="shared" si="76"/>
        <v>0</v>
      </c>
      <c r="I383" s="114">
        <f t="shared" si="71"/>
        <v>0</v>
      </c>
      <c r="J383" s="114">
        <f t="shared" si="72"/>
        <v>0</v>
      </c>
      <c r="K383" s="118">
        <f t="shared" si="77"/>
        <v>0</v>
      </c>
      <c r="L383" s="114">
        <f>IFERROR(IF('Payroll 2022'!C383='Payroll 2022'!$A$3,IF('Income Statement 2022'!$J$22&gt;0,'Income Statement 2022'!$J$22*0.1*('Payroll 2022'!F383/SUMIF($C$345:$C$383,$A$3,$F$345:$F$383)),0),0),0)</f>
        <v>0</v>
      </c>
      <c r="M383" s="118">
        <f t="shared" si="78"/>
        <v>0</v>
      </c>
      <c r="N383" s="35"/>
    </row>
    <row r="384" spans="1:14" outlineLevel="1" x14ac:dyDescent="0.2">
      <c r="A384" s="67" t="s">
        <v>146</v>
      </c>
      <c r="B384" s="67"/>
      <c r="C384" s="67"/>
      <c r="D384" s="126"/>
      <c r="E384" s="77">
        <f>IFERROR(SUM(E345:E383),"")</f>
        <v>0</v>
      </c>
      <c r="F384" s="77">
        <f t="shared" ref="F384:M384" si="79">IFERROR(SUM(F345:F383),"")</f>
        <v>0</v>
      </c>
      <c r="G384" s="77">
        <f t="shared" si="79"/>
        <v>0</v>
      </c>
      <c r="H384" s="77">
        <f t="shared" si="79"/>
        <v>0</v>
      </c>
      <c r="I384" s="77">
        <f t="shared" si="79"/>
        <v>0</v>
      </c>
      <c r="J384" s="77">
        <f t="shared" si="79"/>
        <v>0</v>
      </c>
      <c r="K384" s="77">
        <f t="shared" si="79"/>
        <v>0</v>
      </c>
      <c r="L384" s="77">
        <f t="shared" si="79"/>
        <v>0</v>
      </c>
      <c r="M384" s="77">
        <f t="shared" si="79"/>
        <v>0</v>
      </c>
      <c r="N384" s="35"/>
    </row>
    <row r="385" spans="1:14" outlineLevel="1" x14ac:dyDescent="0.2">
      <c r="E385" s="35"/>
      <c r="F385" s="35"/>
      <c r="G385" s="35"/>
      <c r="H385" s="35"/>
      <c r="I385" s="35"/>
      <c r="J385" s="35"/>
      <c r="K385" s="35"/>
      <c r="L385" s="35"/>
      <c r="M385" s="35"/>
      <c r="N385" s="35"/>
    </row>
    <row r="386" spans="1:14" x14ac:dyDescent="0.2">
      <c r="E386" s="35"/>
      <c r="F386" s="35"/>
      <c r="G386" s="35"/>
      <c r="H386" s="35"/>
      <c r="I386" s="35"/>
      <c r="J386" s="35"/>
      <c r="K386" s="35"/>
      <c r="L386" s="35"/>
      <c r="M386" s="35"/>
      <c r="N386" s="35"/>
    </row>
    <row r="387" spans="1:14" x14ac:dyDescent="0.2">
      <c r="A387" s="67" t="s">
        <v>7</v>
      </c>
      <c r="B387" s="36" t="s">
        <v>132</v>
      </c>
      <c r="C387" s="121">
        <v>44805</v>
      </c>
      <c r="D387" s="36" t="s">
        <v>133</v>
      </c>
      <c r="E387" s="108">
        <v>44834</v>
      </c>
      <c r="F387" s="35" t="s">
        <v>134</v>
      </c>
      <c r="G387" s="35">
        <f>NETWORKDAYS(C387,E387)</f>
        <v>22</v>
      </c>
      <c r="H387" s="35"/>
      <c r="I387" s="35"/>
      <c r="J387" s="35"/>
      <c r="K387" s="35"/>
      <c r="L387" s="35"/>
      <c r="M387" s="35"/>
      <c r="N387" s="35"/>
    </row>
    <row r="388" spans="1:14" ht="25.5" outlineLevel="1" x14ac:dyDescent="0.2">
      <c r="A388" s="137" t="s">
        <v>135</v>
      </c>
      <c r="B388" s="91" t="s">
        <v>136</v>
      </c>
      <c r="C388" s="91" t="s">
        <v>117</v>
      </c>
      <c r="D388" s="91" t="s">
        <v>137</v>
      </c>
      <c r="E388" s="104" t="s">
        <v>138</v>
      </c>
      <c r="F388" s="104" t="s">
        <v>139</v>
      </c>
      <c r="G388" s="104" t="s">
        <v>5</v>
      </c>
      <c r="H388" s="104" t="s">
        <v>27</v>
      </c>
      <c r="I388" s="104" t="s">
        <v>140</v>
      </c>
      <c r="J388" s="104" t="s">
        <v>141</v>
      </c>
      <c r="K388" s="104" t="s">
        <v>129</v>
      </c>
      <c r="L388" s="104" t="s">
        <v>4</v>
      </c>
      <c r="M388" s="104" t="s">
        <v>142</v>
      </c>
      <c r="N388" s="35"/>
    </row>
    <row r="389" spans="1:14" ht="13.5" outlineLevel="1" thickBot="1" x14ac:dyDescent="0.25">
      <c r="A389" s="138"/>
      <c r="B389" s="143"/>
      <c r="C389" s="143"/>
      <c r="D389" s="143"/>
      <c r="E389" s="139"/>
      <c r="F389" s="139"/>
      <c r="G389" s="140">
        <v>9.4E-2</v>
      </c>
      <c r="H389" s="140">
        <v>3.5999999999999997E-2</v>
      </c>
      <c r="I389" s="140">
        <v>1.6E-2</v>
      </c>
      <c r="J389" s="140">
        <v>4.4999999999999998E-2</v>
      </c>
      <c r="K389" s="141"/>
      <c r="L389" s="142" t="s">
        <v>143</v>
      </c>
      <c r="M389" s="141"/>
      <c r="N389" s="35"/>
    </row>
    <row r="390" spans="1:14" outlineLevel="1" x14ac:dyDescent="0.2">
      <c r="A390" s="109"/>
      <c r="B390" s="127"/>
      <c r="C390" s="96"/>
      <c r="D390" s="124"/>
      <c r="E390" s="105">
        <f>IF(C390=$A$3,$C$3*NETWORKDAYS($C$387,$E$387),0)</f>
        <v>0</v>
      </c>
      <c r="F390" s="111">
        <f>IFERROR(D390*E390,0)</f>
        <v>0</v>
      </c>
      <c r="G390" s="35">
        <f>IFERROR(F390*$G$29,0)</f>
        <v>0</v>
      </c>
      <c r="H390" s="35">
        <f>IFERROR(F390*$H$29,0)</f>
        <v>0</v>
      </c>
      <c r="I390" s="35">
        <f t="shared" ref="I390:I428" si="80">IF(C390=$A$3,F390*$I$29,0)</f>
        <v>0</v>
      </c>
      <c r="J390" s="35">
        <f t="shared" ref="J390:J428" si="81">IF(C390=$A$3,F390*$J$29,0)</f>
        <v>0</v>
      </c>
      <c r="K390" s="77">
        <f>IFERROR(F390-SUM(G390:J390),0)</f>
        <v>0</v>
      </c>
      <c r="L390" s="35">
        <f>IFERROR(IF('Payroll 2022'!C390='Payroll 2022'!$A$3,IF('Income Statement 2022'!$K$22&gt;0,'Income Statement 2022'!$K$22*0.1*('Payroll 2022'!F390/SUMIF($C$390:$C$428,$A$3,$F$390:$F$428)),0),0),0)</f>
        <v>0</v>
      </c>
      <c r="M390" s="77">
        <f>IFERROR(K390+L390,0)</f>
        <v>0</v>
      </c>
      <c r="N390" s="35"/>
    </row>
    <row r="391" spans="1:14" outlineLevel="1" x14ac:dyDescent="0.2">
      <c r="A391" s="122"/>
      <c r="B391" s="123"/>
      <c r="C391" s="128"/>
      <c r="D391" s="129"/>
      <c r="E391" s="105">
        <f t="shared" ref="E391:E428" si="82">IF(C391=$A$3,$C$3*NETWORKDAYS($C$387,$E$387),0)</f>
        <v>0</v>
      </c>
      <c r="F391" s="111">
        <f t="shared" ref="F391:F428" si="83">IFERROR(D391*E391,0)</f>
        <v>0</v>
      </c>
      <c r="G391" s="35">
        <f t="shared" ref="G391:G428" si="84">IFERROR(F391*$G$29,0)</f>
        <v>0</v>
      </c>
      <c r="H391" s="35">
        <f t="shared" ref="H391:H428" si="85">IFERROR(F391*$H$29,0)</f>
        <v>0</v>
      </c>
      <c r="I391" s="35">
        <f t="shared" si="80"/>
        <v>0</v>
      </c>
      <c r="J391" s="35">
        <f t="shared" si="81"/>
        <v>0</v>
      </c>
      <c r="K391" s="77">
        <f t="shared" ref="K391:K428" si="86">IFERROR(F391-SUM(G391:J391),0)</f>
        <v>0</v>
      </c>
      <c r="L391" s="35">
        <f>IFERROR(IF('Payroll 2022'!C391='Payroll 2022'!$A$3,IF('Income Statement 2022'!$K$22&gt;0,'Income Statement 2022'!$K$22*0.1*('Payroll 2022'!F391/SUMIF($C$390:$C$428,$A$3,$F$390:$F$428)),0),0),0)</f>
        <v>0</v>
      </c>
      <c r="M391" s="77">
        <f t="shared" ref="M391:M428" si="87">IFERROR(K391+L391,0)</f>
        <v>0</v>
      </c>
      <c r="N391" s="35"/>
    </row>
    <row r="392" spans="1:14" outlineLevel="1" x14ac:dyDescent="0.2">
      <c r="A392" s="122"/>
      <c r="B392" s="123"/>
      <c r="C392" s="128"/>
      <c r="D392" s="129"/>
      <c r="E392" s="105">
        <f t="shared" si="82"/>
        <v>0</v>
      </c>
      <c r="F392" s="111">
        <f t="shared" si="83"/>
        <v>0</v>
      </c>
      <c r="G392" s="35">
        <f t="shared" si="84"/>
        <v>0</v>
      </c>
      <c r="H392" s="35">
        <f t="shared" si="85"/>
        <v>0</v>
      </c>
      <c r="I392" s="35">
        <f t="shared" si="80"/>
        <v>0</v>
      </c>
      <c r="J392" s="35">
        <f t="shared" si="81"/>
        <v>0</v>
      </c>
      <c r="K392" s="77">
        <f t="shared" si="86"/>
        <v>0</v>
      </c>
      <c r="L392" s="35">
        <f>IFERROR(IF('Payroll 2022'!C392='Payroll 2022'!$A$3,IF('Income Statement 2022'!$K$22&gt;0,'Income Statement 2022'!$K$22*0.1*('Payroll 2022'!F392/SUMIF($C$390:$C$428,$A$3,$F$390:$F$428)),0),0),0)</f>
        <v>0</v>
      </c>
      <c r="M392" s="77">
        <f t="shared" si="87"/>
        <v>0</v>
      </c>
      <c r="N392" s="35"/>
    </row>
    <row r="393" spans="1:14" outlineLevel="1" x14ac:dyDescent="0.2">
      <c r="A393" s="122"/>
      <c r="B393" s="123"/>
      <c r="C393" s="128"/>
      <c r="D393" s="129"/>
      <c r="E393" s="105">
        <f t="shared" si="82"/>
        <v>0</v>
      </c>
      <c r="F393" s="111">
        <f t="shared" si="83"/>
        <v>0</v>
      </c>
      <c r="G393" s="35">
        <f t="shared" si="84"/>
        <v>0</v>
      </c>
      <c r="H393" s="35">
        <f t="shared" si="85"/>
        <v>0</v>
      </c>
      <c r="I393" s="35">
        <f t="shared" si="80"/>
        <v>0</v>
      </c>
      <c r="J393" s="35">
        <f t="shared" si="81"/>
        <v>0</v>
      </c>
      <c r="K393" s="77">
        <f t="shared" si="86"/>
        <v>0</v>
      </c>
      <c r="L393" s="35">
        <f>IFERROR(IF('Payroll 2022'!C393='Payroll 2022'!$A$3,IF('Income Statement 2022'!$K$22&gt;0,'Income Statement 2022'!$K$22*0.1*('Payroll 2022'!F393/SUMIF($C$390:$C$428,$A$3,$F$390:$F$428)),0),0),0)</f>
        <v>0</v>
      </c>
      <c r="M393" s="77">
        <f t="shared" si="87"/>
        <v>0</v>
      </c>
      <c r="N393" s="35"/>
    </row>
    <row r="394" spans="1:14" outlineLevel="1" x14ac:dyDescent="0.2">
      <c r="A394" s="122"/>
      <c r="B394" s="123"/>
      <c r="C394" s="128"/>
      <c r="D394" s="129"/>
      <c r="E394" s="105">
        <f t="shared" si="82"/>
        <v>0</v>
      </c>
      <c r="F394" s="111">
        <f t="shared" si="83"/>
        <v>0</v>
      </c>
      <c r="G394" s="35">
        <f t="shared" si="84"/>
        <v>0</v>
      </c>
      <c r="H394" s="35">
        <f t="shared" si="85"/>
        <v>0</v>
      </c>
      <c r="I394" s="35">
        <f t="shared" si="80"/>
        <v>0</v>
      </c>
      <c r="J394" s="35">
        <f t="shared" si="81"/>
        <v>0</v>
      </c>
      <c r="K394" s="77">
        <f t="shared" si="86"/>
        <v>0</v>
      </c>
      <c r="L394" s="35">
        <f>IFERROR(IF('Payroll 2022'!C394='Payroll 2022'!$A$3,IF('Income Statement 2022'!$K$22&gt;0,'Income Statement 2022'!$K$22*0.1*('Payroll 2022'!F394/SUMIF($C$390:$C$428,$A$3,$F$390:$F$428)),0),0),0)</f>
        <v>0</v>
      </c>
      <c r="M394" s="77">
        <f t="shared" si="87"/>
        <v>0</v>
      </c>
      <c r="N394" s="35"/>
    </row>
    <row r="395" spans="1:14" outlineLevel="1" x14ac:dyDescent="0.2">
      <c r="A395" s="122"/>
      <c r="B395" s="123"/>
      <c r="C395" s="128"/>
      <c r="D395" s="129"/>
      <c r="E395" s="105">
        <f t="shared" si="82"/>
        <v>0</v>
      </c>
      <c r="F395" s="111">
        <f t="shared" si="83"/>
        <v>0</v>
      </c>
      <c r="G395" s="35">
        <f t="shared" si="84"/>
        <v>0</v>
      </c>
      <c r="H395" s="35">
        <f t="shared" si="85"/>
        <v>0</v>
      </c>
      <c r="I395" s="35">
        <f t="shared" si="80"/>
        <v>0</v>
      </c>
      <c r="J395" s="35">
        <f t="shared" si="81"/>
        <v>0</v>
      </c>
      <c r="K395" s="77">
        <f t="shared" si="86"/>
        <v>0</v>
      </c>
      <c r="L395" s="35">
        <f>IFERROR(IF('Payroll 2022'!C395='Payroll 2022'!$A$3,IF('Income Statement 2022'!$K$22&gt;0,'Income Statement 2022'!$K$22*0.1*('Payroll 2022'!F395/SUMIF($C$390:$C$428,$A$3,$F$390:$F$428)),0),0),0)</f>
        <v>0</v>
      </c>
      <c r="M395" s="77">
        <f t="shared" si="87"/>
        <v>0</v>
      </c>
      <c r="N395" s="35"/>
    </row>
    <row r="396" spans="1:14" outlineLevel="1" x14ac:dyDescent="0.2">
      <c r="A396" s="122"/>
      <c r="B396" s="123"/>
      <c r="C396" s="128"/>
      <c r="D396" s="129"/>
      <c r="E396" s="105">
        <f t="shared" si="82"/>
        <v>0</v>
      </c>
      <c r="F396" s="111">
        <f t="shared" si="83"/>
        <v>0</v>
      </c>
      <c r="G396" s="35">
        <f t="shared" si="84"/>
        <v>0</v>
      </c>
      <c r="H396" s="35">
        <f t="shared" si="85"/>
        <v>0</v>
      </c>
      <c r="I396" s="35">
        <f t="shared" si="80"/>
        <v>0</v>
      </c>
      <c r="J396" s="35">
        <f t="shared" si="81"/>
        <v>0</v>
      </c>
      <c r="K396" s="77">
        <f t="shared" si="86"/>
        <v>0</v>
      </c>
      <c r="L396" s="35">
        <f>IFERROR(IF('Payroll 2022'!C396='Payroll 2022'!$A$3,IF('Income Statement 2022'!$K$22&gt;0,'Income Statement 2022'!$K$22*0.1*('Payroll 2022'!F396/SUMIF($C$390:$C$428,$A$3,$F$390:$F$428)),0),0),0)</f>
        <v>0</v>
      </c>
      <c r="M396" s="77">
        <f t="shared" si="87"/>
        <v>0</v>
      </c>
      <c r="N396" s="35"/>
    </row>
    <row r="397" spans="1:14" outlineLevel="1" x14ac:dyDescent="0.2">
      <c r="A397" s="122"/>
      <c r="B397" s="123"/>
      <c r="C397" s="128"/>
      <c r="D397" s="129"/>
      <c r="E397" s="105">
        <f t="shared" si="82"/>
        <v>0</v>
      </c>
      <c r="F397" s="111">
        <f t="shared" si="83"/>
        <v>0</v>
      </c>
      <c r="G397" s="35">
        <f t="shared" si="84"/>
        <v>0</v>
      </c>
      <c r="H397" s="35">
        <f t="shared" si="85"/>
        <v>0</v>
      </c>
      <c r="I397" s="35">
        <f t="shared" si="80"/>
        <v>0</v>
      </c>
      <c r="J397" s="35">
        <f t="shared" si="81"/>
        <v>0</v>
      </c>
      <c r="K397" s="77">
        <f t="shared" si="86"/>
        <v>0</v>
      </c>
      <c r="L397" s="35">
        <f>IFERROR(IF('Payroll 2022'!C397='Payroll 2022'!$A$3,IF('Income Statement 2022'!$K$22&gt;0,'Income Statement 2022'!$K$22*0.1*('Payroll 2022'!F397/SUMIF($C$390:$C$428,$A$3,$F$390:$F$428)),0),0),0)</f>
        <v>0</v>
      </c>
      <c r="M397" s="77">
        <f t="shared" si="87"/>
        <v>0</v>
      </c>
      <c r="N397" s="35"/>
    </row>
    <row r="398" spans="1:14" outlineLevel="1" x14ac:dyDescent="0.2">
      <c r="A398" s="122"/>
      <c r="B398" s="123"/>
      <c r="C398" s="128"/>
      <c r="D398" s="129"/>
      <c r="E398" s="105">
        <f t="shared" si="82"/>
        <v>0</v>
      </c>
      <c r="F398" s="111">
        <f t="shared" si="83"/>
        <v>0</v>
      </c>
      <c r="G398" s="35">
        <f t="shared" si="84"/>
        <v>0</v>
      </c>
      <c r="H398" s="35">
        <f t="shared" si="85"/>
        <v>0</v>
      </c>
      <c r="I398" s="35">
        <f t="shared" si="80"/>
        <v>0</v>
      </c>
      <c r="J398" s="35">
        <f t="shared" si="81"/>
        <v>0</v>
      </c>
      <c r="K398" s="77">
        <f t="shared" si="86"/>
        <v>0</v>
      </c>
      <c r="L398" s="35">
        <f>IFERROR(IF('Payroll 2022'!C398='Payroll 2022'!$A$3,IF('Income Statement 2022'!$K$22&gt;0,'Income Statement 2022'!$K$22*0.1*('Payroll 2022'!F398/SUMIF($C$390:$C$428,$A$3,$F$390:$F$428)),0),0),0)</f>
        <v>0</v>
      </c>
      <c r="M398" s="77">
        <f t="shared" si="87"/>
        <v>0</v>
      </c>
      <c r="N398" s="35"/>
    </row>
    <row r="399" spans="1:14" outlineLevel="1" x14ac:dyDescent="0.2">
      <c r="A399" s="122"/>
      <c r="B399" s="123"/>
      <c r="C399" s="128"/>
      <c r="D399" s="129"/>
      <c r="E399" s="105">
        <f t="shared" si="82"/>
        <v>0</v>
      </c>
      <c r="F399" s="111">
        <f t="shared" si="83"/>
        <v>0</v>
      </c>
      <c r="G399" s="35">
        <f t="shared" si="84"/>
        <v>0</v>
      </c>
      <c r="H399" s="35">
        <f t="shared" si="85"/>
        <v>0</v>
      </c>
      <c r="I399" s="35">
        <f t="shared" si="80"/>
        <v>0</v>
      </c>
      <c r="J399" s="35">
        <f t="shared" si="81"/>
        <v>0</v>
      </c>
      <c r="K399" s="77">
        <f t="shared" si="86"/>
        <v>0</v>
      </c>
      <c r="L399" s="35">
        <f>IFERROR(IF('Payroll 2022'!C399='Payroll 2022'!$A$3,IF('Income Statement 2022'!$K$22&gt;0,'Income Statement 2022'!$K$22*0.1*('Payroll 2022'!F399/SUMIF($C$390:$C$428,$A$3,$F$390:$F$428)),0),0),0)</f>
        <v>0</v>
      </c>
      <c r="M399" s="77">
        <f t="shared" si="87"/>
        <v>0</v>
      </c>
      <c r="N399" s="35"/>
    </row>
    <row r="400" spans="1:14" outlineLevel="1" x14ac:dyDescent="0.2">
      <c r="A400" s="109"/>
      <c r="B400" s="109"/>
      <c r="D400" s="130"/>
      <c r="E400" s="105">
        <f t="shared" si="82"/>
        <v>0</v>
      </c>
      <c r="F400" s="77">
        <f t="shared" si="83"/>
        <v>0</v>
      </c>
      <c r="G400" s="35">
        <f t="shared" si="84"/>
        <v>0</v>
      </c>
      <c r="H400" s="35">
        <f t="shared" si="85"/>
        <v>0</v>
      </c>
      <c r="I400" s="35">
        <f t="shared" si="80"/>
        <v>0</v>
      </c>
      <c r="J400" s="35">
        <f t="shared" si="81"/>
        <v>0</v>
      </c>
      <c r="K400" s="77">
        <f t="shared" si="86"/>
        <v>0</v>
      </c>
      <c r="L400" s="35">
        <f>IFERROR(IF('Payroll 2022'!C400='Payroll 2022'!$A$3,IF('Income Statement 2022'!$K$22&gt;0,'Income Statement 2022'!$K$22*0.1*('Payroll 2022'!F400/SUMIF($C$390:$C$428,$A$3,$F$390:$F$428)),0),0),0)</f>
        <v>0</v>
      </c>
      <c r="M400" s="77">
        <f t="shared" si="87"/>
        <v>0</v>
      </c>
      <c r="N400" s="35"/>
    </row>
    <row r="401" spans="1:14" outlineLevel="1" x14ac:dyDescent="0.2">
      <c r="A401" s="109"/>
      <c r="B401" s="109"/>
      <c r="D401" s="130"/>
      <c r="E401" s="105">
        <f t="shared" si="82"/>
        <v>0</v>
      </c>
      <c r="F401" s="77">
        <f t="shared" si="83"/>
        <v>0</v>
      </c>
      <c r="G401" s="35">
        <f t="shared" si="84"/>
        <v>0</v>
      </c>
      <c r="H401" s="35">
        <f t="shared" si="85"/>
        <v>0</v>
      </c>
      <c r="I401" s="35">
        <f t="shared" si="80"/>
        <v>0</v>
      </c>
      <c r="J401" s="35">
        <f t="shared" si="81"/>
        <v>0</v>
      </c>
      <c r="K401" s="77">
        <f t="shared" si="86"/>
        <v>0</v>
      </c>
      <c r="L401" s="35">
        <f>IFERROR(IF('Payroll 2022'!C401='Payroll 2022'!$A$3,IF('Income Statement 2022'!$K$22&gt;0,'Income Statement 2022'!$K$22*0.1*('Payroll 2022'!F401/SUMIF($C$390:$C$428,$A$3,$F$390:$F$428)),0),0),0)</f>
        <v>0</v>
      </c>
      <c r="M401" s="77">
        <f t="shared" si="87"/>
        <v>0</v>
      </c>
      <c r="N401" s="35"/>
    </row>
    <row r="402" spans="1:14" outlineLevel="1" x14ac:dyDescent="0.2">
      <c r="A402" s="109"/>
      <c r="B402" s="109"/>
      <c r="D402" s="130"/>
      <c r="E402" s="105">
        <f t="shared" si="82"/>
        <v>0</v>
      </c>
      <c r="F402" s="77">
        <f t="shared" si="83"/>
        <v>0</v>
      </c>
      <c r="G402" s="35">
        <f t="shared" si="84"/>
        <v>0</v>
      </c>
      <c r="H402" s="35">
        <f t="shared" si="85"/>
        <v>0</v>
      </c>
      <c r="I402" s="35">
        <f t="shared" si="80"/>
        <v>0</v>
      </c>
      <c r="J402" s="35">
        <f t="shared" si="81"/>
        <v>0</v>
      </c>
      <c r="K402" s="77">
        <f t="shared" si="86"/>
        <v>0</v>
      </c>
      <c r="L402" s="35">
        <f>IFERROR(IF('Payroll 2022'!C402='Payroll 2022'!$A$3,IF('Income Statement 2022'!$K$22&gt;0,'Income Statement 2022'!$K$22*0.1*('Payroll 2022'!F402/SUMIF($C$390:$C$428,$A$3,$F$390:$F$428)),0),0),0)</f>
        <v>0</v>
      </c>
      <c r="M402" s="77">
        <f t="shared" si="87"/>
        <v>0</v>
      </c>
      <c r="N402" s="35"/>
    </row>
    <row r="403" spans="1:14" outlineLevel="1" x14ac:dyDescent="0.2">
      <c r="A403" s="109"/>
      <c r="B403" s="109"/>
      <c r="D403" s="130"/>
      <c r="E403" s="105">
        <f t="shared" si="82"/>
        <v>0</v>
      </c>
      <c r="F403" s="77">
        <f t="shared" si="83"/>
        <v>0</v>
      </c>
      <c r="G403" s="35">
        <f t="shared" si="84"/>
        <v>0</v>
      </c>
      <c r="H403" s="35">
        <f t="shared" si="85"/>
        <v>0</v>
      </c>
      <c r="I403" s="35">
        <f t="shared" si="80"/>
        <v>0</v>
      </c>
      <c r="J403" s="35">
        <f t="shared" si="81"/>
        <v>0</v>
      </c>
      <c r="K403" s="77">
        <f t="shared" si="86"/>
        <v>0</v>
      </c>
      <c r="L403" s="35">
        <f>IFERROR(IF('Payroll 2022'!C403='Payroll 2022'!$A$3,IF('Income Statement 2022'!$K$22&gt;0,'Income Statement 2022'!$K$22*0.1*('Payroll 2022'!F403/SUMIF($C$390:$C$428,$A$3,$F$390:$F$428)),0),0),0)</f>
        <v>0</v>
      </c>
      <c r="M403" s="77">
        <f t="shared" si="87"/>
        <v>0</v>
      </c>
      <c r="N403" s="35"/>
    </row>
    <row r="404" spans="1:14" outlineLevel="1" x14ac:dyDescent="0.2">
      <c r="A404" s="109"/>
      <c r="B404" s="109"/>
      <c r="D404" s="130"/>
      <c r="E404" s="105">
        <f t="shared" si="82"/>
        <v>0</v>
      </c>
      <c r="F404" s="77">
        <f t="shared" si="83"/>
        <v>0</v>
      </c>
      <c r="G404" s="35">
        <f t="shared" si="84"/>
        <v>0</v>
      </c>
      <c r="H404" s="35">
        <f t="shared" si="85"/>
        <v>0</v>
      </c>
      <c r="I404" s="35">
        <f t="shared" si="80"/>
        <v>0</v>
      </c>
      <c r="J404" s="35">
        <f t="shared" si="81"/>
        <v>0</v>
      </c>
      <c r="K404" s="77">
        <f t="shared" si="86"/>
        <v>0</v>
      </c>
      <c r="L404" s="35">
        <f>IFERROR(IF('Payroll 2022'!C404='Payroll 2022'!$A$3,IF('Income Statement 2022'!$K$22&gt;0,'Income Statement 2022'!$K$22*0.1*('Payroll 2022'!F404/SUMIF($C$390:$C$428,$A$3,$F$390:$F$428)),0),0),0)</f>
        <v>0</v>
      </c>
      <c r="M404" s="77">
        <f t="shared" si="87"/>
        <v>0</v>
      </c>
      <c r="N404" s="35"/>
    </row>
    <row r="405" spans="1:14" outlineLevel="1" x14ac:dyDescent="0.2">
      <c r="A405" s="109"/>
      <c r="B405" s="109"/>
      <c r="D405" s="130"/>
      <c r="E405" s="105">
        <f t="shared" si="82"/>
        <v>0</v>
      </c>
      <c r="F405" s="77">
        <f t="shared" si="83"/>
        <v>0</v>
      </c>
      <c r="G405" s="35">
        <f t="shared" si="84"/>
        <v>0</v>
      </c>
      <c r="H405" s="35">
        <f t="shared" si="85"/>
        <v>0</v>
      </c>
      <c r="I405" s="35">
        <f t="shared" si="80"/>
        <v>0</v>
      </c>
      <c r="J405" s="35">
        <f t="shared" si="81"/>
        <v>0</v>
      </c>
      <c r="K405" s="77">
        <f t="shared" si="86"/>
        <v>0</v>
      </c>
      <c r="L405" s="35">
        <f>IFERROR(IF('Payroll 2022'!C405='Payroll 2022'!$A$3,IF('Income Statement 2022'!$K$22&gt;0,'Income Statement 2022'!$K$22*0.1*('Payroll 2022'!F405/SUMIF($C$390:$C$428,$A$3,$F$390:$F$428)),0),0),0)</f>
        <v>0</v>
      </c>
      <c r="M405" s="77">
        <f t="shared" si="87"/>
        <v>0</v>
      </c>
      <c r="N405" s="35"/>
    </row>
    <row r="406" spans="1:14" outlineLevel="1" x14ac:dyDescent="0.2">
      <c r="A406" s="109"/>
      <c r="B406" s="109"/>
      <c r="D406" s="130"/>
      <c r="E406" s="105">
        <f t="shared" si="82"/>
        <v>0</v>
      </c>
      <c r="F406" s="77">
        <f t="shared" si="83"/>
        <v>0</v>
      </c>
      <c r="G406" s="35">
        <f t="shared" si="84"/>
        <v>0</v>
      </c>
      <c r="H406" s="35">
        <f t="shared" si="85"/>
        <v>0</v>
      </c>
      <c r="I406" s="35">
        <f t="shared" si="80"/>
        <v>0</v>
      </c>
      <c r="J406" s="35">
        <f t="shared" si="81"/>
        <v>0</v>
      </c>
      <c r="K406" s="77">
        <f t="shared" si="86"/>
        <v>0</v>
      </c>
      <c r="L406" s="35">
        <f>IFERROR(IF('Payroll 2022'!C406='Payroll 2022'!$A$3,IF('Income Statement 2022'!$K$22&gt;0,'Income Statement 2022'!$K$22*0.1*('Payroll 2022'!F406/SUMIF($C$390:$C$428,$A$3,$F$390:$F$428)),0),0),0)</f>
        <v>0</v>
      </c>
      <c r="M406" s="77">
        <f t="shared" si="87"/>
        <v>0</v>
      </c>
      <c r="N406" s="35"/>
    </row>
    <row r="407" spans="1:14" outlineLevel="1" x14ac:dyDescent="0.2">
      <c r="A407" s="109"/>
      <c r="B407" s="109"/>
      <c r="D407" s="130"/>
      <c r="E407" s="105">
        <f t="shared" si="82"/>
        <v>0</v>
      </c>
      <c r="F407" s="77">
        <f t="shared" si="83"/>
        <v>0</v>
      </c>
      <c r="G407" s="35">
        <f t="shared" si="84"/>
        <v>0</v>
      </c>
      <c r="H407" s="35">
        <f t="shared" si="85"/>
        <v>0</v>
      </c>
      <c r="I407" s="35">
        <f t="shared" si="80"/>
        <v>0</v>
      </c>
      <c r="J407" s="35">
        <f t="shared" si="81"/>
        <v>0</v>
      </c>
      <c r="K407" s="77">
        <f t="shared" si="86"/>
        <v>0</v>
      </c>
      <c r="L407" s="35">
        <f>IFERROR(IF('Payroll 2022'!C407='Payroll 2022'!$A$3,IF('Income Statement 2022'!$K$22&gt;0,'Income Statement 2022'!$K$22*0.1*('Payroll 2022'!F407/SUMIF($C$390:$C$428,$A$3,$F$390:$F$428)),0),0),0)</f>
        <v>0</v>
      </c>
      <c r="M407" s="77">
        <f t="shared" si="87"/>
        <v>0</v>
      </c>
      <c r="N407" s="35"/>
    </row>
    <row r="408" spans="1:14" outlineLevel="1" x14ac:dyDescent="0.2">
      <c r="A408" s="109"/>
      <c r="B408" s="109"/>
      <c r="D408" s="130"/>
      <c r="E408" s="105">
        <f t="shared" si="82"/>
        <v>0</v>
      </c>
      <c r="F408" s="77">
        <f t="shared" si="83"/>
        <v>0</v>
      </c>
      <c r="G408" s="35">
        <f t="shared" si="84"/>
        <v>0</v>
      </c>
      <c r="H408" s="35">
        <f t="shared" si="85"/>
        <v>0</v>
      </c>
      <c r="I408" s="35">
        <f t="shared" si="80"/>
        <v>0</v>
      </c>
      <c r="J408" s="35">
        <f t="shared" si="81"/>
        <v>0</v>
      </c>
      <c r="K408" s="77">
        <f t="shared" si="86"/>
        <v>0</v>
      </c>
      <c r="L408" s="35">
        <f>IFERROR(IF('Payroll 2022'!C408='Payroll 2022'!$A$3,IF('Income Statement 2022'!$K$22&gt;0,'Income Statement 2022'!$K$22*0.1*('Payroll 2022'!F408/SUMIF($C$390:$C$428,$A$3,$F$390:$F$428)),0),0),0)</f>
        <v>0</v>
      </c>
      <c r="M408" s="77">
        <f t="shared" si="87"/>
        <v>0</v>
      </c>
      <c r="N408" s="35"/>
    </row>
    <row r="409" spans="1:14" outlineLevel="1" x14ac:dyDescent="0.2">
      <c r="A409" s="109"/>
      <c r="B409" s="109"/>
      <c r="D409" s="130"/>
      <c r="E409" s="105">
        <f t="shared" si="82"/>
        <v>0</v>
      </c>
      <c r="F409" s="77">
        <f t="shared" si="83"/>
        <v>0</v>
      </c>
      <c r="G409" s="35">
        <f t="shared" si="84"/>
        <v>0</v>
      </c>
      <c r="H409" s="35">
        <f t="shared" si="85"/>
        <v>0</v>
      </c>
      <c r="I409" s="35">
        <f t="shared" si="80"/>
        <v>0</v>
      </c>
      <c r="J409" s="35">
        <f t="shared" si="81"/>
        <v>0</v>
      </c>
      <c r="K409" s="77">
        <f t="shared" si="86"/>
        <v>0</v>
      </c>
      <c r="L409" s="35">
        <f>IFERROR(IF('Payroll 2022'!C409='Payroll 2022'!$A$3,IF('Income Statement 2022'!$K$22&gt;0,'Income Statement 2022'!$K$22*0.1*('Payroll 2022'!F409/SUMIF($C$390:$C$428,$A$3,$F$390:$F$428)),0),0),0)</f>
        <v>0</v>
      </c>
      <c r="M409" s="77">
        <f t="shared" si="87"/>
        <v>0</v>
      </c>
      <c r="N409" s="35"/>
    </row>
    <row r="410" spans="1:14" outlineLevel="1" x14ac:dyDescent="0.2">
      <c r="A410" s="109"/>
      <c r="B410" s="109"/>
      <c r="D410" s="130"/>
      <c r="E410" s="105">
        <f t="shared" si="82"/>
        <v>0</v>
      </c>
      <c r="F410" s="77">
        <f t="shared" si="83"/>
        <v>0</v>
      </c>
      <c r="G410" s="35">
        <f t="shared" si="84"/>
        <v>0</v>
      </c>
      <c r="H410" s="35">
        <f t="shared" si="85"/>
        <v>0</v>
      </c>
      <c r="I410" s="35">
        <f t="shared" si="80"/>
        <v>0</v>
      </c>
      <c r="J410" s="35">
        <f t="shared" si="81"/>
        <v>0</v>
      </c>
      <c r="K410" s="77">
        <f t="shared" si="86"/>
        <v>0</v>
      </c>
      <c r="L410" s="35">
        <f>IFERROR(IF('Payroll 2022'!C410='Payroll 2022'!$A$3,IF('Income Statement 2022'!$K$22&gt;0,'Income Statement 2022'!$K$22*0.1*('Payroll 2022'!F410/SUMIF($C$390:$C$428,$A$3,$F$390:$F$428)),0),0),0)</f>
        <v>0</v>
      </c>
      <c r="M410" s="77">
        <f t="shared" si="87"/>
        <v>0</v>
      </c>
      <c r="N410" s="35"/>
    </row>
    <row r="411" spans="1:14" outlineLevel="1" x14ac:dyDescent="0.2">
      <c r="A411" s="109"/>
      <c r="B411" s="109"/>
      <c r="D411" s="130"/>
      <c r="E411" s="105">
        <f t="shared" si="82"/>
        <v>0</v>
      </c>
      <c r="F411" s="77">
        <f t="shared" si="83"/>
        <v>0</v>
      </c>
      <c r="G411" s="35">
        <f t="shared" si="84"/>
        <v>0</v>
      </c>
      <c r="H411" s="35">
        <f t="shared" si="85"/>
        <v>0</v>
      </c>
      <c r="I411" s="35">
        <f t="shared" si="80"/>
        <v>0</v>
      </c>
      <c r="J411" s="35">
        <f t="shared" si="81"/>
        <v>0</v>
      </c>
      <c r="K411" s="77">
        <f t="shared" si="86"/>
        <v>0</v>
      </c>
      <c r="L411" s="35">
        <f>IFERROR(IF('Payroll 2022'!C411='Payroll 2022'!$A$3,IF('Income Statement 2022'!$K$22&gt;0,'Income Statement 2022'!$K$22*0.1*('Payroll 2022'!F411/SUMIF($C$390:$C$428,$A$3,$F$390:$F$428)),0),0),0)</f>
        <v>0</v>
      </c>
      <c r="M411" s="77">
        <f t="shared" si="87"/>
        <v>0</v>
      </c>
      <c r="N411" s="35"/>
    </row>
    <row r="412" spans="1:14" outlineLevel="1" x14ac:dyDescent="0.2">
      <c r="A412" s="109"/>
      <c r="B412" s="109"/>
      <c r="D412" s="130"/>
      <c r="E412" s="105">
        <f t="shared" si="82"/>
        <v>0</v>
      </c>
      <c r="F412" s="77">
        <f t="shared" si="83"/>
        <v>0</v>
      </c>
      <c r="G412" s="35">
        <f t="shared" si="84"/>
        <v>0</v>
      </c>
      <c r="H412" s="35">
        <f t="shared" si="85"/>
        <v>0</v>
      </c>
      <c r="I412" s="35">
        <f t="shared" si="80"/>
        <v>0</v>
      </c>
      <c r="J412" s="35">
        <f t="shared" si="81"/>
        <v>0</v>
      </c>
      <c r="K412" s="77">
        <f t="shared" si="86"/>
        <v>0</v>
      </c>
      <c r="L412" s="35">
        <f>IFERROR(IF('Payroll 2022'!C412='Payroll 2022'!$A$3,IF('Income Statement 2022'!$K$22&gt;0,'Income Statement 2022'!$K$22*0.1*('Payroll 2022'!F412/SUMIF($C$390:$C$428,$A$3,$F$390:$F$428)),0),0),0)</f>
        <v>0</v>
      </c>
      <c r="M412" s="77">
        <f t="shared" si="87"/>
        <v>0</v>
      </c>
      <c r="N412" s="35"/>
    </row>
    <row r="413" spans="1:14" outlineLevel="1" x14ac:dyDescent="0.2">
      <c r="A413" s="109"/>
      <c r="B413" s="109"/>
      <c r="D413" s="130"/>
      <c r="E413" s="105">
        <f t="shared" si="82"/>
        <v>0</v>
      </c>
      <c r="F413" s="77">
        <f t="shared" si="83"/>
        <v>0</v>
      </c>
      <c r="G413" s="35">
        <f t="shared" si="84"/>
        <v>0</v>
      </c>
      <c r="H413" s="35">
        <f t="shared" si="85"/>
        <v>0</v>
      </c>
      <c r="I413" s="35">
        <f t="shared" si="80"/>
        <v>0</v>
      </c>
      <c r="J413" s="35">
        <f t="shared" si="81"/>
        <v>0</v>
      </c>
      <c r="K413" s="77">
        <f t="shared" si="86"/>
        <v>0</v>
      </c>
      <c r="L413" s="35">
        <f>IFERROR(IF('Payroll 2022'!C413='Payroll 2022'!$A$3,IF('Income Statement 2022'!$K$22&gt;0,'Income Statement 2022'!$K$22*0.1*('Payroll 2022'!F413/SUMIF($C$390:$C$428,$A$3,$F$390:$F$428)),0),0),0)</f>
        <v>0</v>
      </c>
      <c r="M413" s="77">
        <f t="shared" si="87"/>
        <v>0</v>
      </c>
      <c r="N413" s="35"/>
    </row>
    <row r="414" spans="1:14" outlineLevel="1" x14ac:dyDescent="0.2">
      <c r="A414" s="109"/>
      <c r="B414" s="109"/>
      <c r="D414" s="130"/>
      <c r="E414" s="105">
        <f t="shared" si="82"/>
        <v>0</v>
      </c>
      <c r="F414" s="77">
        <f t="shared" si="83"/>
        <v>0</v>
      </c>
      <c r="G414" s="35">
        <f t="shared" si="84"/>
        <v>0</v>
      </c>
      <c r="H414" s="35">
        <f t="shared" si="85"/>
        <v>0</v>
      </c>
      <c r="I414" s="35">
        <f t="shared" si="80"/>
        <v>0</v>
      </c>
      <c r="J414" s="35">
        <f t="shared" si="81"/>
        <v>0</v>
      </c>
      <c r="K414" s="77">
        <f t="shared" si="86"/>
        <v>0</v>
      </c>
      <c r="L414" s="35">
        <f>IFERROR(IF('Payroll 2022'!C414='Payroll 2022'!$A$3,IF('Income Statement 2022'!$K$22&gt;0,'Income Statement 2022'!$K$22*0.1*('Payroll 2022'!F414/SUMIF($C$390:$C$428,$A$3,$F$390:$F$428)),0),0),0)</f>
        <v>0</v>
      </c>
      <c r="M414" s="77">
        <f t="shared" si="87"/>
        <v>0</v>
      </c>
      <c r="N414" s="35"/>
    </row>
    <row r="415" spans="1:14" outlineLevel="1" x14ac:dyDescent="0.2">
      <c r="A415" s="109"/>
      <c r="B415" s="109"/>
      <c r="D415" s="130"/>
      <c r="E415" s="105">
        <f t="shared" si="82"/>
        <v>0</v>
      </c>
      <c r="F415" s="77">
        <f t="shared" si="83"/>
        <v>0</v>
      </c>
      <c r="G415" s="35">
        <f t="shared" si="84"/>
        <v>0</v>
      </c>
      <c r="H415" s="35">
        <f t="shared" si="85"/>
        <v>0</v>
      </c>
      <c r="I415" s="35">
        <f t="shared" si="80"/>
        <v>0</v>
      </c>
      <c r="J415" s="35">
        <f t="shared" si="81"/>
        <v>0</v>
      </c>
      <c r="K415" s="77">
        <f t="shared" si="86"/>
        <v>0</v>
      </c>
      <c r="L415" s="35">
        <f>IFERROR(IF('Payroll 2022'!C415='Payroll 2022'!$A$3,IF('Income Statement 2022'!$K$22&gt;0,'Income Statement 2022'!$K$22*0.1*('Payroll 2022'!F415/SUMIF($C$390:$C$428,$A$3,$F$390:$F$428)),0),0),0)</f>
        <v>0</v>
      </c>
      <c r="M415" s="77">
        <f t="shared" si="87"/>
        <v>0</v>
      </c>
      <c r="N415" s="35"/>
    </row>
    <row r="416" spans="1:14" outlineLevel="1" x14ac:dyDescent="0.2">
      <c r="A416" s="109"/>
      <c r="B416" s="109"/>
      <c r="D416" s="130"/>
      <c r="E416" s="105">
        <f t="shared" si="82"/>
        <v>0</v>
      </c>
      <c r="F416" s="77">
        <f t="shared" si="83"/>
        <v>0</v>
      </c>
      <c r="G416" s="35">
        <f t="shared" si="84"/>
        <v>0</v>
      </c>
      <c r="H416" s="35">
        <f t="shared" si="85"/>
        <v>0</v>
      </c>
      <c r="I416" s="35">
        <f t="shared" si="80"/>
        <v>0</v>
      </c>
      <c r="J416" s="35">
        <f t="shared" si="81"/>
        <v>0</v>
      </c>
      <c r="K416" s="77">
        <f t="shared" si="86"/>
        <v>0</v>
      </c>
      <c r="L416" s="35">
        <f>IFERROR(IF('Payroll 2022'!C416='Payroll 2022'!$A$3,IF('Income Statement 2022'!$K$22&gt;0,'Income Statement 2022'!$K$22*0.1*('Payroll 2022'!F416/SUMIF($C$390:$C$428,$A$3,$F$390:$F$428)),0),0),0)</f>
        <v>0</v>
      </c>
      <c r="M416" s="77">
        <f t="shared" si="87"/>
        <v>0</v>
      </c>
      <c r="N416" s="35"/>
    </row>
    <row r="417" spans="1:14" outlineLevel="1" x14ac:dyDescent="0.2">
      <c r="A417" s="109"/>
      <c r="B417" s="109"/>
      <c r="D417" s="130"/>
      <c r="E417" s="105">
        <f t="shared" si="82"/>
        <v>0</v>
      </c>
      <c r="F417" s="77">
        <f t="shared" si="83"/>
        <v>0</v>
      </c>
      <c r="G417" s="35">
        <f t="shared" si="84"/>
        <v>0</v>
      </c>
      <c r="H417" s="35">
        <f t="shared" si="85"/>
        <v>0</v>
      </c>
      <c r="I417" s="35">
        <f t="shared" si="80"/>
        <v>0</v>
      </c>
      <c r="J417" s="35">
        <f t="shared" si="81"/>
        <v>0</v>
      </c>
      <c r="K417" s="77">
        <f t="shared" si="86"/>
        <v>0</v>
      </c>
      <c r="L417" s="35">
        <f>IFERROR(IF('Payroll 2022'!C417='Payroll 2022'!$A$3,IF('Income Statement 2022'!$K$22&gt;0,'Income Statement 2022'!$K$22*0.1*('Payroll 2022'!F417/SUMIF($C$390:$C$428,$A$3,$F$390:$F$428)),0),0),0)</f>
        <v>0</v>
      </c>
      <c r="M417" s="77">
        <f t="shared" si="87"/>
        <v>0</v>
      </c>
      <c r="N417" s="35"/>
    </row>
    <row r="418" spans="1:14" outlineLevel="1" x14ac:dyDescent="0.2">
      <c r="A418" s="109"/>
      <c r="B418" s="109"/>
      <c r="D418" s="130"/>
      <c r="E418" s="105">
        <f t="shared" si="82"/>
        <v>0</v>
      </c>
      <c r="F418" s="77">
        <f t="shared" si="83"/>
        <v>0</v>
      </c>
      <c r="G418" s="35">
        <f t="shared" si="84"/>
        <v>0</v>
      </c>
      <c r="H418" s="35">
        <f t="shared" si="85"/>
        <v>0</v>
      </c>
      <c r="I418" s="35">
        <f t="shared" si="80"/>
        <v>0</v>
      </c>
      <c r="J418" s="35">
        <f t="shared" si="81"/>
        <v>0</v>
      </c>
      <c r="K418" s="77">
        <f t="shared" si="86"/>
        <v>0</v>
      </c>
      <c r="L418" s="35">
        <f>IFERROR(IF('Payroll 2022'!C418='Payroll 2022'!$A$3,IF('Income Statement 2022'!$K$22&gt;0,'Income Statement 2022'!$K$22*0.1*('Payroll 2022'!F418/SUMIF($C$390:$C$428,$A$3,$F$390:$F$428)),0),0),0)</f>
        <v>0</v>
      </c>
      <c r="M418" s="77">
        <f t="shared" si="87"/>
        <v>0</v>
      </c>
      <c r="N418" s="35"/>
    </row>
    <row r="419" spans="1:14" outlineLevel="1" x14ac:dyDescent="0.2">
      <c r="A419" s="109"/>
      <c r="B419" s="109"/>
      <c r="D419" s="130"/>
      <c r="E419" s="105">
        <f t="shared" si="82"/>
        <v>0</v>
      </c>
      <c r="F419" s="77">
        <f t="shared" si="83"/>
        <v>0</v>
      </c>
      <c r="G419" s="35">
        <f t="shared" si="84"/>
        <v>0</v>
      </c>
      <c r="H419" s="35">
        <f t="shared" si="85"/>
        <v>0</v>
      </c>
      <c r="I419" s="35">
        <f t="shared" si="80"/>
        <v>0</v>
      </c>
      <c r="J419" s="35">
        <f t="shared" si="81"/>
        <v>0</v>
      </c>
      <c r="K419" s="77">
        <f t="shared" si="86"/>
        <v>0</v>
      </c>
      <c r="L419" s="35">
        <f>IFERROR(IF('Payroll 2022'!C419='Payroll 2022'!$A$3,IF('Income Statement 2022'!$K$22&gt;0,'Income Statement 2022'!$K$22*0.1*('Payroll 2022'!F419/SUMIF($C$390:$C$428,$A$3,$F$390:$F$428)),0),0),0)</f>
        <v>0</v>
      </c>
      <c r="M419" s="77">
        <f t="shared" si="87"/>
        <v>0</v>
      </c>
      <c r="N419" s="35"/>
    </row>
    <row r="420" spans="1:14" outlineLevel="1" x14ac:dyDescent="0.2">
      <c r="A420" s="109"/>
      <c r="B420" s="109"/>
      <c r="D420" s="130"/>
      <c r="E420" s="105">
        <f t="shared" si="82"/>
        <v>0</v>
      </c>
      <c r="F420" s="77">
        <f t="shared" si="83"/>
        <v>0</v>
      </c>
      <c r="G420" s="35">
        <f t="shared" si="84"/>
        <v>0</v>
      </c>
      <c r="H420" s="35">
        <f t="shared" si="85"/>
        <v>0</v>
      </c>
      <c r="I420" s="35">
        <f t="shared" si="80"/>
        <v>0</v>
      </c>
      <c r="J420" s="35">
        <f t="shared" si="81"/>
        <v>0</v>
      </c>
      <c r="K420" s="77">
        <f t="shared" si="86"/>
        <v>0</v>
      </c>
      <c r="L420" s="35">
        <f>IFERROR(IF('Payroll 2022'!C420='Payroll 2022'!$A$3,IF('Income Statement 2022'!$K$22&gt;0,'Income Statement 2022'!$K$22*0.1*('Payroll 2022'!F420/SUMIF($C$390:$C$428,$A$3,$F$390:$F$428)),0),0),0)</f>
        <v>0</v>
      </c>
      <c r="M420" s="77">
        <f t="shared" si="87"/>
        <v>0</v>
      </c>
      <c r="N420" s="35"/>
    </row>
    <row r="421" spans="1:14" outlineLevel="1" x14ac:dyDescent="0.2">
      <c r="A421" s="109"/>
      <c r="B421" s="109"/>
      <c r="D421" s="130"/>
      <c r="E421" s="105">
        <f t="shared" si="82"/>
        <v>0</v>
      </c>
      <c r="F421" s="77">
        <f t="shared" si="83"/>
        <v>0</v>
      </c>
      <c r="G421" s="35">
        <f t="shared" si="84"/>
        <v>0</v>
      </c>
      <c r="H421" s="35">
        <f t="shared" si="85"/>
        <v>0</v>
      </c>
      <c r="I421" s="35">
        <f t="shared" si="80"/>
        <v>0</v>
      </c>
      <c r="J421" s="35">
        <f t="shared" si="81"/>
        <v>0</v>
      </c>
      <c r="K421" s="77">
        <f t="shared" si="86"/>
        <v>0</v>
      </c>
      <c r="L421" s="35">
        <f>IFERROR(IF('Payroll 2022'!C421='Payroll 2022'!$A$3,IF('Income Statement 2022'!$K$22&gt;0,'Income Statement 2022'!$K$22*0.1*('Payroll 2022'!F421/SUMIF($C$390:$C$428,$A$3,$F$390:$F$428)),0),0),0)</f>
        <v>0</v>
      </c>
      <c r="M421" s="77">
        <f t="shared" si="87"/>
        <v>0</v>
      </c>
      <c r="N421" s="35"/>
    </row>
    <row r="422" spans="1:14" outlineLevel="1" x14ac:dyDescent="0.2">
      <c r="A422" s="109"/>
      <c r="B422" s="109"/>
      <c r="D422" s="130"/>
      <c r="E422" s="105">
        <f t="shared" si="82"/>
        <v>0</v>
      </c>
      <c r="F422" s="77">
        <f t="shared" si="83"/>
        <v>0</v>
      </c>
      <c r="G422" s="35">
        <f t="shared" si="84"/>
        <v>0</v>
      </c>
      <c r="H422" s="35">
        <f t="shared" si="85"/>
        <v>0</v>
      </c>
      <c r="I422" s="35">
        <f t="shared" si="80"/>
        <v>0</v>
      </c>
      <c r="J422" s="35">
        <f t="shared" si="81"/>
        <v>0</v>
      </c>
      <c r="K422" s="77">
        <f t="shared" si="86"/>
        <v>0</v>
      </c>
      <c r="L422" s="35">
        <f>IFERROR(IF('Payroll 2022'!C422='Payroll 2022'!$A$3,IF('Income Statement 2022'!$K$22&gt;0,'Income Statement 2022'!$K$22*0.1*('Payroll 2022'!F422/SUMIF($C$390:$C$428,$A$3,$F$390:$F$428)),0),0),0)</f>
        <v>0</v>
      </c>
      <c r="M422" s="77">
        <f t="shared" si="87"/>
        <v>0</v>
      </c>
      <c r="N422" s="35"/>
    </row>
    <row r="423" spans="1:14" outlineLevel="1" x14ac:dyDescent="0.2">
      <c r="A423" s="109"/>
      <c r="B423" s="109"/>
      <c r="D423" s="130"/>
      <c r="E423" s="105">
        <f t="shared" si="82"/>
        <v>0</v>
      </c>
      <c r="F423" s="77">
        <f t="shared" si="83"/>
        <v>0</v>
      </c>
      <c r="G423" s="35">
        <f t="shared" si="84"/>
        <v>0</v>
      </c>
      <c r="H423" s="35">
        <f t="shared" si="85"/>
        <v>0</v>
      </c>
      <c r="I423" s="35">
        <f t="shared" si="80"/>
        <v>0</v>
      </c>
      <c r="J423" s="35">
        <f t="shared" si="81"/>
        <v>0</v>
      </c>
      <c r="K423" s="77">
        <f t="shared" si="86"/>
        <v>0</v>
      </c>
      <c r="L423" s="35">
        <f>IFERROR(IF('Payroll 2022'!C423='Payroll 2022'!$A$3,IF('Income Statement 2022'!$K$22&gt;0,'Income Statement 2022'!$K$22*0.1*('Payroll 2022'!F423/SUMIF($C$390:$C$428,$A$3,$F$390:$F$428)),0),0),0)</f>
        <v>0</v>
      </c>
      <c r="M423" s="77">
        <f t="shared" si="87"/>
        <v>0</v>
      </c>
      <c r="N423" s="35"/>
    </row>
    <row r="424" spans="1:14" outlineLevel="1" x14ac:dyDescent="0.2">
      <c r="A424" s="109"/>
      <c r="B424" s="109"/>
      <c r="D424" s="130"/>
      <c r="E424" s="105">
        <f t="shared" si="82"/>
        <v>0</v>
      </c>
      <c r="F424" s="77">
        <f t="shared" si="83"/>
        <v>0</v>
      </c>
      <c r="G424" s="35">
        <f t="shared" si="84"/>
        <v>0</v>
      </c>
      <c r="H424" s="35">
        <f t="shared" si="85"/>
        <v>0</v>
      </c>
      <c r="I424" s="35">
        <f t="shared" si="80"/>
        <v>0</v>
      </c>
      <c r="J424" s="35">
        <f t="shared" si="81"/>
        <v>0</v>
      </c>
      <c r="K424" s="77">
        <f t="shared" si="86"/>
        <v>0</v>
      </c>
      <c r="L424" s="35">
        <f>IFERROR(IF('Payroll 2022'!C424='Payroll 2022'!$A$3,IF('Income Statement 2022'!$K$22&gt;0,'Income Statement 2022'!$K$22*0.1*('Payroll 2022'!F424/SUMIF($C$390:$C$428,$A$3,$F$390:$F$428)),0),0),0)</f>
        <v>0</v>
      </c>
      <c r="M424" s="77">
        <f t="shared" si="87"/>
        <v>0</v>
      </c>
      <c r="N424" s="35"/>
    </row>
    <row r="425" spans="1:14" outlineLevel="1" x14ac:dyDescent="0.2">
      <c r="A425" s="109"/>
      <c r="B425" s="109"/>
      <c r="D425" s="130"/>
      <c r="E425" s="105">
        <f t="shared" si="82"/>
        <v>0</v>
      </c>
      <c r="F425" s="77">
        <f t="shared" si="83"/>
        <v>0</v>
      </c>
      <c r="G425" s="35">
        <f t="shared" si="84"/>
        <v>0</v>
      </c>
      <c r="H425" s="35">
        <f t="shared" si="85"/>
        <v>0</v>
      </c>
      <c r="I425" s="35">
        <f t="shared" si="80"/>
        <v>0</v>
      </c>
      <c r="J425" s="35">
        <f t="shared" si="81"/>
        <v>0</v>
      </c>
      <c r="K425" s="77">
        <f t="shared" si="86"/>
        <v>0</v>
      </c>
      <c r="L425" s="35">
        <f>IFERROR(IF('Payroll 2022'!C425='Payroll 2022'!$A$3,IF('Income Statement 2022'!$K$22&gt;0,'Income Statement 2022'!$K$22*0.1*('Payroll 2022'!F425/SUMIF($C$390:$C$428,$A$3,$F$390:$F$428)),0),0),0)</f>
        <v>0</v>
      </c>
      <c r="M425" s="77">
        <f t="shared" si="87"/>
        <v>0</v>
      </c>
      <c r="N425" s="35"/>
    </row>
    <row r="426" spans="1:14" outlineLevel="1" x14ac:dyDescent="0.2">
      <c r="A426" s="109"/>
      <c r="B426" s="109"/>
      <c r="D426" s="130"/>
      <c r="E426" s="105">
        <f t="shared" si="82"/>
        <v>0</v>
      </c>
      <c r="F426" s="77">
        <f t="shared" si="83"/>
        <v>0</v>
      </c>
      <c r="G426" s="35">
        <f t="shared" si="84"/>
        <v>0</v>
      </c>
      <c r="H426" s="35">
        <f t="shared" si="85"/>
        <v>0</v>
      </c>
      <c r="I426" s="35">
        <f t="shared" si="80"/>
        <v>0</v>
      </c>
      <c r="J426" s="35">
        <f t="shared" si="81"/>
        <v>0</v>
      </c>
      <c r="K426" s="77">
        <f t="shared" si="86"/>
        <v>0</v>
      </c>
      <c r="L426" s="35">
        <f>IFERROR(IF('Payroll 2022'!C426='Payroll 2022'!$A$3,IF('Income Statement 2022'!$K$22&gt;0,'Income Statement 2022'!$K$22*0.1*('Payroll 2022'!F426/SUMIF($C$390:$C$428,$A$3,$F$390:$F$428)),0),0),0)</f>
        <v>0</v>
      </c>
      <c r="M426" s="77">
        <f t="shared" si="87"/>
        <v>0</v>
      </c>
      <c r="N426" s="35"/>
    </row>
    <row r="427" spans="1:14" outlineLevel="1" x14ac:dyDescent="0.2">
      <c r="A427" s="109"/>
      <c r="B427" s="109"/>
      <c r="D427" s="130"/>
      <c r="E427" s="105">
        <f t="shared" si="82"/>
        <v>0</v>
      </c>
      <c r="F427" s="77">
        <f t="shared" si="83"/>
        <v>0</v>
      </c>
      <c r="G427" s="35">
        <f t="shared" si="84"/>
        <v>0</v>
      </c>
      <c r="H427" s="35">
        <f t="shared" si="85"/>
        <v>0</v>
      </c>
      <c r="I427" s="35">
        <f t="shared" si="80"/>
        <v>0</v>
      </c>
      <c r="J427" s="35">
        <f t="shared" si="81"/>
        <v>0</v>
      </c>
      <c r="K427" s="77">
        <f t="shared" si="86"/>
        <v>0</v>
      </c>
      <c r="L427" s="35">
        <f>IFERROR(IF('Payroll 2022'!C427='Payroll 2022'!$A$3,IF('Income Statement 2022'!$K$22&gt;0,'Income Statement 2022'!$K$22*0.1*('Payroll 2022'!F427/SUMIF($C$390:$C$428,$A$3,$F$390:$F$428)),0),0),0)</f>
        <v>0</v>
      </c>
      <c r="M427" s="77">
        <f t="shared" si="87"/>
        <v>0</v>
      </c>
      <c r="N427" s="35"/>
    </row>
    <row r="428" spans="1:14" ht="13.5" outlineLevel="1" thickBot="1" x14ac:dyDescent="0.25">
      <c r="A428" s="112"/>
      <c r="B428" s="112"/>
      <c r="C428" s="131"/>
      <c r="D428" s="132"/>
      <c r="E428" s="116">
        <f t="shared" si="82"/>
        <v>0</v>
      </c>
      <c r="F428" s="118">
        <f t="shared" si="83"/>
        <v>0</v>
      </c>
      <c r="G428" s="114">
        <f t="shared" si="84"/>
        <v>0</v>
      </c>
      <c r="H428" s="114">
        <f t="shared" si="85"/>
        <v>0</v>
      </c>
      <c r="I428" s="114">
        <f t="shared" si="80"/>
        <v>0</v>
      </c>
      <c r="J428" s="114">
        <f t="shared" si="81"/>
        <v>0</v>
      </c>
      <c r="K428" s="118">
        <f t="shared" si="86"/>
        <v>0</v>
      </c>
      <c r="L428" s="114">
        <f>IFERROR(IF('Payroll 2022'!C428='Payroll 2022'!$A$3,IF('Income Statement 2022'!$K$22&gt;0,'Income Statement 2022'!$K$22*0.1*('Payroll 2022'!F428/SUMIF($C$390:$C$428,$A$3,$F$390:$F$428)),0),0),0)</f>
        <v>0</v>
      </c>
      <c r="M428" s="118">
        <f t="shared" si="87"/>
        <v>0</v>
      </c>
      <c r="N428" s="35"/>
    </row>
    <row r="429" spans="1:14" outlineLevel="1" x14ac:dyDescent="0.2">
      <c r="A429" s="67" t="s">
        <v>146</v>
      </c>
      <c r="B429" s="67"/>
      <c r="C429" s="67"/>
      <c r="D429" s="126"/>
      <c r="E429" s="77">
        <f>IFERROR(SUM(E390:E428),"")</f>
        <v>0</v>
      </c>
      <c r="F429" s="77">
        <f t="shared" ref="F429:M429" si="88">IFERROR(SUM(F390:F428),"")</f>
        <v>0</v>
      </c>
      <c r="G429" s="77">
        <f t="shared" si="88"/>
        <v>0</v>
      </c>
      <c r="H429" s="77">
        <f t="shared" si="88"/>
        <v>0</v>
      </c>
      <c r="I429" s="77">
        <f t="shared" si="88"/>
        <v>0</v>
      </c>
      <c r="J429" s="77">
        <f t="shared" si="88"/>
        <v>0</v>
      </c>
      <c r="K429" s="77">
        <f t="shared" si="88"/>
        <v>0</v>
      </c>
      <c r="L429" s="77">
        <f t="shared" si="88"/>
        <v>0</v>
      </c>
      <c r="M429" s="77">
        <f t="shared" si="88"/>
        <v>0</v>
      </c>
      <c r="N429" s="35"/>
    </row>
    <row r="430" spans="1:14" outlineLevel="1" x14ac:dyDescent="0.2">
      <c r="E430" s="35"/>
      <c r="F430" s="35"/>
      <c r="G430" s="35"/>
      <c r="H430" s="35"/>
      <c r="I430" s="35"/>
      <c r="J430" s="35"/>
      <c r="K430" s="35"/>
      <c r="L430" s="35"/>
      <c r="M430" s="35"/>
      <c r="N430" s="35"/>
    </row>
    <row r="431" spans="1:14" x14ac:dyDescent="0.2">
      <c r="E431" s="35"/>
      <c r="F431" s="35"/>
      <c r="G431" s="35"/>
      <c r="H431" s="35"/>
      <c r="I431" s="35"/>
      <c r="J431" s="35"/>
      <c r="K431" s="35"/>
      <c r="L431" s="35"/>
      <c r="M431" s="35"/>
      <c r="N431" s="35"/>
    </row>
    <row r="432" spans="1:14" x14ac:dyDescent="0.2">
      <c r="A432" s="67" t="s">
        <v>60</v>
      </c>
      <c r="B432" s="36" t="s">
        <v>132</v>
      </c>
      <c r="C432" s="121">
        <v>44835</v>
      </c>
      <c r="D432" s="36" t="s">
        <v>133</v>
      </c>
      <c r="E432" s="108">
        <v>44865</v>
      </c>
      <c r="F432" s="35" t="s">
        <v>134</v>
      </c>
      <c r="G432" s="35">
        <f>NETWORKDAYS(C432,E432)</f>
        <v>21</v>
      </c>
      <c r="H432" s="35"/>
      <c r="I432" s="35"/>
      <c r="J432" s="35"/>
      <c r="K432" s="35"/>
      <c r="L432" s="35"/>
      <c r="M432" s="35"/>
      <c r="N432" s="35"/>
    </row>
    <row r="433" spans="1:14" ht="25.5" outlineLevel="1" x14ac:dyDescent="0.2">
      <c r="A433" s="137" t="s">
        <v>135</v>
      </c>
      <c r="B433" s="91" t="s">
        <v>136</v>
      </c>
      <c r="C433" s="91" t="s">
        <v>117</v>
      </c>
      <c r="D433" s="91" t="s">
        <v>137</v>
      </c>
      <c r="E433" s="104" t="s">
        <v>138</v>
      </c>
      <c r="F433" s="104" t="s">
        <v>139</v>
      </c>
      <c r="G433" s="104" t="s">
        <v>5</v>
      </c>
      <c r="H433" s="104" t="s">
        <v>27</v>
      </c>
      <c r="I433" s="104" t="s">
        <v>140</v>
      </c>
      <c r="J433" s="104" t="s">
        <v>141</v>
      </c>
      <c r="K433" s="104" t="s">
        <v>129</v>
      </c>
      <c r="L433" s="104" t="s">
        <v>4</v>
      </c>
      <c r="M433" s="104" t="s">
        <v>142</v>
      </c>
      <c r="N433" s="35"/>
    </row>
    <row r="434" spans="1:14" ht="13.5" outlineLevel="1" thickBot="1" x14ac:dyDescent="0.25">
      <c r="A434" s="138"/>
      <c r="B434" s="143"/>
      <c r="C434" s="143"/>
      <c r="D434" s="143"/>
      <c r="E434" s="139"/>
      <c r="F434" s="139"/>
      <c r="G434" s="140">
        <v>9.4E-2</v>
      </c>
      <c r="H434" s="140">
        <v>3.5999999999999997E-2</v>
      </c>
      <c r="I434" s="140">
        <v>1.6E-2</v>
      </c>
      <c r="J434" s="140">
        <v>4.4999999999999998E-2</v>
      </c>
      <c r="K434" s="141"/>
      <c r="L434" s="142" t="s">
        <v>143</v>
      </c>
      <c r="M434" s="141"/>
      <c r="N434" s="35"/>
    </row>
    <row r="435" spans="1:14" outlineLevel="1" x14ac:dyDescent="0.2">
      <c r="A435" s="109"/>
      <c r="B435" s="127"/>
      <c r="C435" s="96"/>
      <c r="D435" s="124"/>
      <c r="E435" s="105">
        <f>IF(C435=$A$3,$C$3*NETWORKDAYS($C$432,$E$432),0)</f>
        <v>0</v>
      </c>
      <c r="F435" s="111">
        <f>IFERROR(D435*E435,0)</f>
        <v>0</v>
      </c>
      <c r="G435" s="35">
        <f>IFERROR(F435*$G$29,0)</f>
        <v>0</v>
      </c>
      <c r="H435" s="35">
        <f>IFERROR(F435*$H$29,0)</f>
        <v>0</v>
      </c>
      <c r="I435" s="35">
        <f t="shared" ref="I435:I473" si="89">IF(C435=$A$3,F435*$I$29,0)</f>
        <v>0</v>
      </c>
      <c r="J435" s="35">
        <f t="shared" ref="J435:J473" si="90">IF(C435=$A$3,F435*$J$29,0)</f>
        <v>0</v>
      </c>
      <c r="K435" s="77">
        <f>IFERROR(F435-SUM(G435:J435),0)</f>
        <v>0</v>
      </c>
      <c r="L435" s="35">
        <f>IFERROR(IF('Payroll 2022'!C435='Payroll 2022'!$A$3,IF('Income Statement 2022'!$L$22&gt;0,'Income Statement 2022'!$L$22*0.1*('Payroll 2022'!F435/SUMIF($C$435:$C$473,$A$3,$F$435:$F$473)),0),0),0)</f>
        <v>0</v>
      </c>
      <c r="M435" s="77">
        <f>IFERROR(K435+L435,0)</f>
        <v>0</v>
      </c>
      <c r="N435" s="35"/>
    </row>
    <row r="436" spans="1:14" outlineLevel="1" x14ac:dyDescent="0.2">
      <c r="A436" s="122"/>
      <c r="B436" s="123"/>
      <c r="C436" s="128"/>
      <c r="D436" s="129"/>
      <c r="E436" s="105">
        <f t="shared" ref="E436:E473" si="91">IF(C436=$A$3,$C$3*NETWORKDAYS($C$432,$E$432),0)</f>
        <v>0</v>
      </c>
      <c r="F436" s="111">
        <f t="shared" ref="F436:F473" si="92">IFERROR(D436*E436,0)</f>
        <v>0</v>
      </c>
      <c r="G436" s="35">
        <f t="shared" ref="G436:G473" si="93">IFERROR(F436*$G$29,0)</f>
        <v>0</v>
      </c>
      <c r="H436" s="35">
        <f t="shared" ref="H436:H473" si="94">IFERROR(F436*$H$29,0)</f>
        <v>0</v>
      </c>
      <c r="I436" s="35">
        <f t="shared" si="89"/>
        <v>0</v>
      </c>
      <c r="J436" s="35">
        <f t="shared" si="90"/>
        <v>0</v>
      </c>
      <c r="K436" s="77">
        <f t="shared" ref="K436:K473" si="95">IFERROR(F436-SUM(G436:J436),0)</f>
        <v>0</v>
      </c>
      <c r="L436" s="35">
        <f>IFERROR(IF('Payroll 2022'!C436='Payroll 2022'!$A$3,IF('Income Statement 2022'!$L$22&gt;0,'Income Statement 2022'!$L$22*0.1*('Payroll 2022'!F436/SUMIF($C$435:$C$473,$A$3,$F$435:$F$473)),0),0),0)</f>
        <v>0</v>
      </c>
      <c r="M436" s="77">
        <f t="shared" ref="M436:M473" si="96">IFERROR(K436+L436,0)</f>
        <v>0</v>
      </c>
      <c r="N436" s="35"/>
    </row>
    <row r="437" spans="1:14" outlineLevel="1" x14ac:dyDescent="0.2">
      <c r="A437" s="122"/>
      <c r="B437" s="123"/>
      <c r="C437" s="128"/>
      <c r="D437" s="129"/>
      <c r="E437" s="105">
        <f t="shared" si="91"/>
        <v>0</v>
      </c>
      <c r="F437" s="111">
        <f t="shared" si="92"/>
        <v>0</v>
      </c>
      <c r="G437" s="35">
        <f t="shared" si="93"/>
        <v>0</v>
      </c>
      <c r="H437" s="35">
        <f t="shared" si="94"/>
        <v>0</v>
      </c>
      <c r="I437" s="35">
        <f t="shared" si="89"/>
        <v>0</v>
      </c>
      <c r="J437" s="35">
        <f t="shared" si="90"/>
        <v>0</v>
      </c>
      <c r="K437" s="77">
        <f t="shared" si="95"/>
        <v>0</v>
      </c>
      <c r="L437" s="35">
        <f>IFERROR(IF('Payroll 2022'!C437='Payroll 2022'!$A$3,IF('Income Statement 2022'!$L$22&gt;0,'Income Statement 2022'!$L$22*0.1*('Payroll 2022'!F437/SUMIF($C$435:$C$473,$A$3,$F$435:$F$473)),0),0),0)</f>
        <v>0</v>
      </c>
      <c r="M437" s="77">
        <f t="shared" si="96"/>
        <v>0</v>
      </c>
      <c r="N437" s="35"/>
    </row>
    <row r="438" spans="1:14" outlineLevel="1" x14ac:dyDescent="0.2">
      <c r="A438" s="122"/>
      <c r="B438" s="123"/>
      <c r="C438" s="128"/>
      <c r="D438" s="129"/>
      <c r="E438" s="105">
        <f t="shared" si="91"/>
        <v>0</v>
      </c>
      <c r="F438" s="111">
        <f t="shared" si="92"/>
        <v>0</v>
      </c>
      <c r="G438" s="35">
        <f t="shared" si="93"/>
        <v>0</v>
      </c>
      <c r="H438" s="35">
        <f t="shared" si="94"/>
        <v>0</v>
      </c>
      <c r="I438" s="35">
        <f t="shared" si="89"/>
        <v>0</v>
      </c>
      <c r="J438" s="35">
        <f t="shared" si="90"/>
        <v>0</v>
      </c>
      <c r="K438" s="77">
        <f t="shared" si="95"/>
        <v>0</v>
      </c>
      <c r="L438" s="35">
        <f>IFERROR(IF('Payroll 2022'!C438='Payroll 2022'!$A$3,IF('Income Statement 2022'!$L$22&gt;0,'Income Statement 2022'!$L$22*0.1*('Payroll 2022'!F438/SUMIF($C$435:$C$473,$A$3,$F$435:$F$473)),0),0),0)</f>
        <v>0</v>
      </c>
      <c r="M438" s="77">
        <f t="shared" si="96"/>
        <v>0</v>
      </c>
      <c r="N438" s="35"/>
    </row>
    <row r="439" spans="1:14" outlineLevel="1" x14ac:dyDescent="0.2">
      <c r="A439" s="122"/>
      <c r="B439" s="123"/>
      <c r="C439" s="128"/>
      <c r="D439" s="129"/>
      <c r="E439" s="105">
        <f t="shared" si="91"/>
        <v>0</v>
      </c>
      <c r="F439" s="111">
        <f t="shared" si="92"/>
        <v>0</v>
      </c>
      <c r="G439" s="35">
        <f t="shared" si="93"/>
        <v>0</v>
      </c>
      <c r="H439" s="35">
        <f t="shared" si="94"/>
        <v>0</v>
      </c>
      <c r="I439" s="35">
        <f t="shared" si="89"/>
        <v>0</v>
      </c>
      <c r="J439" s="35">
        <f t="shared" si="90"/>
        <v>0</v>
      </c>
      <c r="K439" s="77">
        <f t="shared" si="95"/>
        <v>0</v>
      </c>
      <c r="L439" s="35">
        <f>IFERROR(IF('Payroll 2022'!C439='Payroll 2022'!$A$3,IF('Income Statement 2022'!$L$22&gt;0,'Income Statement 2022'!$L$22*0.1*('Payroll 2022'!F439/SUMIF($C$435:$C$473,$A$3,$F$435:$F$473)),0),0),0)</f>
        <v>0</v>
      </c>
      <c r="M439" s="77">
        <f t="shared" si="96"/>
        <v>0</v>
      </c>
      <c r="N439" s="35"/>
    </row>
    <row r="440" spans="1:14" outlineLevel="1" x14ac:dyDescent="0.2">
      <c r="A440" s="122"/>
      <c r="B440" s="123"/>
      <c r="C440" s="128"/>
      <c r="D440" s="129"/>
      <c r="E440" s="105">
        <f t="shared" si="91"/>
        <v>0</v>
      </c>
      <c r="F440" s="111">
        <f t="shared" si="92"/>
        <v>0</v>
      </c>
      <c r="G440" s="35">
        <f t="shared" si="93"/>
        <v>0</v>
      </c>
      <c r="H440" s="35">
        <f t="shared" si="94"/>
        <v>0</v>
      </c>
      <c r="I440" s="35">
        <f t="shared" si="89"/>
        <v>0</v>
      </c>
      <c r="J440" s="35">
        <f t="shared" si="90"/>
        <v>0</v>
      </c>
      <c r="K440" s="77">
        <f t="shared" si="95"/>
        <v>0</v>
      </c>
      <c r="L440" s="35">
        <f>IFERROR(IF('Payroll 2022'!C440='Payroll 2022'!$A$3,IF('Income Statement 2022'!$L$22&gt;0,'Income Statement 2022'!$L$22*0.1*('Payroll 2022'!F440/SUMIF($C$435:$C$473,$A$3,$F$435:$F$473)),0),0),0)</f>
        <v>0</v>
      </c>
      <c r="M440" s="77">
        <f t="shared" si="96"/>
        <v>0</v>
      </c>
      <c r="N440" s="35"/>
    </row>
    <row r="441" spans="1:14" outlineLevel="1" x14ac:dyDescent="0.2">
      <c r="A441" s="122"/>
      <c r="B441" s="123"/>
      <c r="C441" s="128"/>
      <c r="D441" s="129"/>
      <c r="E441" s="105">
        <f t="shared" si="91"/>
        <v>0</v>
      </c>
      <c r="F441" s="111">
        <f t="shared" si="92"/>
        <v>0</v>
      </c>
      <c r="G441" s="35">
        <f t="shared" si="93"/>
        <v>0</v>
      </c>
      <c r="H441" s="35">
        <f t="shared" si="94"/>
        <v>0</v>
      </c>
      <c r="I441" s="35">
        <f t="shared" si="89"/>
        <v>0</v>
      </c>
      <c r="J441" s="35">
        <f t="shared" si="90"/>
        <v>0</v>
      </c>
      <c r="K441" s="77">
        <f t="shared" si="95"/>
        <v>0</v>
      </c>
      <c r="L441" s="35">
        <f>IFERROR(IF('Payroll 2022'!C441='Payroll 2022'!$A$3,IF('Income Statement 2022'!$L$22&gt;0,'Income Statement 2022'!$L$22*0.1*('Payroll 2022'!F441/SUMIF($C$435:$C$473,$A$3,$F$435:$F$473)),0),0),0)</f>
        <v>0</v>
      </c>
      <c r="M441" s="77">
        <f t="shared" si="96"/>
        <v>0</v>
      </c>
      <c r="N441" s="35"/>
    </row>
    <row r="442" spans="1:14" outlineLevel="1" x14ac:dyDescent="0.2">
      <c r="A442" s="122"/>
      <c r="B442" s="123"/>
      <c r="C442" s="128"/>
      <c r="D442" s="129"/>
      <c r="E442" s="105">
        <f t="shared" si="91"/>
        <v>0</v>
      </c>
      <c r="F442" s="111">
        <f t="shared" si="92"/>
        <v>0</v>
      </c>
      <c r="G442" s="35">
        <f t="shared" si="93"/>
        <v>0</v>
      </c>
      <c r="H442" s="35">
        <f t="shared" si="94"/>
        <v>0</v>
      </c>
      <c r="I442" s="35">
        <f t="shared" si="89"/>
        <v>0</v>
      </c>
      <c r="J442" s="35">
        <f t="shared" si="90"/>
        <v>0</v>
      </c>
      <c r="K442" s="77">
        <f t="shared" si="95"/>
        <v>0</v>
      </c>
      <c r="L442" s="35">
        <f>IFERROR(IF('Payroll 2022'!C442='Payroll 2022'!$A$3,IF('Income Statement 2022'!$L$22&gt;0,'Income Statement 2022'!$L$22*0.1*('Payroll 2022'!F442/SUMIF($C$435:$C$473,$A$3,$F$435:$F$473)),0),0),0)</f>
        <v>0</v>
      </c>
      <c r="M442" s="77">
        <f t="shared" si="96"/>
        <v>0</v>
      </c>
      <c r="N442" s="35"/>
    </row>
    <row r="443" spans="1:14" outlineLevel="1" x14ac:dyDescent="0.2">
      <c r="A443" s="122"/>
      <c r="B443" s="123"/>
      <c r="C443" s="128"/>
      <c r="D443" s="129"/>
      <c r="E443" s="105">
        <f t="shared" si="91"/>
        <v>0</v>
      </c>
      <c r="F443" s="111">
        <f t="shared" si="92"/>
        <v>0</v>
      </c>
      <c r="G443" s="35">
        <f t="shared" si="93"/>
        <v>0</v>
      </c>
      <c r="H443" s="35">
        <f t="shared" si="94"/>
        <v>0</v>
      </c>
      <c r="I443" s="35">
        <f t="shared" si="89"/>
        <v>0</v>
      </c>
      <c r="J443" s="35">
        <f t="shared" si="90"/>
        <v>0</v>
      </c>
      <c r="K443" s="77">
        <f t="shared" si="95"/>
        <v>0</v>
      </c>
      <c r="L443" s="35">
        <f>IFERROR(IF('Payroll 2022'!C443='Payroll 2022'!$A$3,IF('Income Statement 2022'!$L$22&gt;0,'Income Statement 2022'!$L$22*0.1*('Payroll 2022'!F443/SUMIF($C$435:$C$473,$A$3,$F$435:$F$473)),0),0),0)</f>
        <v>0</v>
      </c>
      <c r="M443" s="77">
        <f t="shared" si="96"/>
        <v>0</v>
      </c>
      <c r="N443" s="35"/>
    </row>
    <row r="444" spans="1:14" outlineLevel="1" x14ac:dyDescent="0.2">
      <c r="A444" s="122"/>
      <c r="B444" s="123"/>
      <c r="C444" s="128"/>
      <c r="D444" s="129"/>
      <c r="E444" s="105">
        <f t="shared" si="91"/>
        <v>0</v>
      </c>
      <c r="F444" s="111">
        <f t="shared" si="92"/>
        <v>0</v>
      </c>
      <c r="G444" s="35">
        <f t="shared" si="93"/>
        <v>0</v>
      </c>
      <c r="H444" s="35">
        <f t="shared" si="94"/>
        <v>0</v>
      </c>
      <c r="I444" s="35">
        <f t="shared" si="89"/>
        <v>0</v>
      </c>
      <c r="J444" s="35">
        <f t="shared" si="90"/>
        <v>0</v>
      </c>
      <c r="K444" s="77">
        <f t="shared" si="95"/>
        <v>0</v>
      </c>
      <c r="L444" s="35">
        <f>IFERROR(IF('Payroll 2022'!C444='Payroll 2022'!$A$3,IF('Income Statement 2022'!$L$22&gt;0,'Income Statement 2022'!$L$22*0.1*('Payroll 2022'!F444/SUMIF($C$435:$C$473,$A$3,$F$435:$F$473)),0),0),0)</f>
        <v>0</v>
      </c>
      <c r="M444" s="77">
        <f t="shared" si="96"/>
        <v>0</v>
      </c>
      <c r="N444" s="35"/>
    </row>
    <row r="445" spans="1:14" outlineLevel="1" x14ac:dyDescent="0.2">
      <c r="A445" s="109"/>
      <c r="B445" s="109"/>
      <c r="D445" s="130"/>
      <c r="E445" s="105">
        <f t="shared" si="91"/>
        <v>0</v>
      </c>
      <c r="F445" s="77">
        <f t="shared" si="92"/>
        <v>0</v>
      </c>
      <c r="G445" s="35">
        <f t="shared" si="93"/>
        <v>0</v>
      </c>
      <c r="H445" s="35">
        <f t="shared" si="94"/>
        <v>0</v>
      </c>
      <c r="I445" s="35">
        <f t="shared" si="89"/>
        <v>0</v>
      </c>
      <c r="J445" s="35">
        <f t="shared" si="90"/>
        <v>0</v>
      </c>
      <c r="K445" s="77">
        <f t="shared" si="95"/>
        <v>0</v>
      </c>
      <c r="L445" s="35">
        <f>IFERROR(IF('Payroll 2022'!C445='Payroll 2022'!$A$3,IF('Income Statement 2022'!$L$22&gt;0,'Income Statement 2022'!$L$22*0.1*('Payroll 2022'!F445/SUMIF($C$435:$C$473,$A$3,$F$435:$F$473)),0),0),0)</f>
        <v>0</v>
      </c>
      <c r="M445" s="77">
        <f t="shared" si="96"/>
        <v>0</v>
      </c>
      <c r="N445" s="35"/>
    </row>
    <row r="446" spans="1:14" outlineLevel="1" x14ac:dyDescent="0.2">
      <c r="A446" s="109"/>
      <c r="B446" s="109"/>
      <c r="D446" s="130"/>
      <c r="E446" s="105">
        <f t="shared" si="91"/>
        <v>0</v>
      </c>
      <c r="F446" s="77">
        <f t="shared" si="92"/>
        <v>0</v>
      </c>
      <c r="G446" s="35">
        <f t="shared" si="93"/>
        <v>0</v>
      </c>
      <c r="H446" s="35">
        <f t="shared" si="94"/>
        <v>0</v>
      </c>
      <c r="I446" s="35">
        <f t="shared" si="89"/>
        <v>0</v>
      </c>
      <c r="J446" s="35">
        <f t="shared" si="90"/>
        <v>0</v>
      </c>
      <c r="K446" s="77">
        <f t="shared" si="95"/>
        <v>0</v>
      </c>
      <c r="L446" s="35">
        <f>IFERROR(IF('Payroll 2022'!C446='Payroll 2022'!$A$3,IF('Income Statement 2022'!$L$22&gt;0,'Income Statement 2022'!$L$22*0.1*('Payroll 2022'!F446/SUMIF($C$435:$C$473,$A$3,$F$435:$F$473)),0),0),0)</f>
        <v>0</v>
      </c>
      <c r="M446" s="77">
        <f t="shared" si="96"/>
        <v>0</v>
      </c>
      <c r="N446" s="35"/>
    </row>
    <row r="447" spans="1:14" outlineLevel="1" x14ac:dyDescent="0.2">
      <c r="A447" s="109"/>
      <c r="B447" s="109"/>
      <c r="D447" s="130"/>
      <c r="E447" s="105">
        <f t="shared" si="91"/>
        <v>0</v>
      </c>
      <c r="F447" s="77">
        <f t="shared" si="92"/>
        <v>0</v>
      </c>
      <c r="G447" s="35">
        <f t="shared" si="93"/>
        <v>0</v>
      </c>
      <c r="H447" s="35">
        <f t="shared" si="94"/>
        <v>0</v>
      </c>
      <c r="I447" s="35">
        <f t="shared" si="89"/>
        <v>0</v>
      </c>
      <c r="J447" s="35">
        <f t="shared" si="90"/>
        <v>0</v>
      </c>
      <c r="K447" s="77">
        <f t="shared" si="95"/>
        <v>0</v>
      </c>
      <c r="L447" s="35">
        <f>IFERROR(IF('Payroll 2022'!C447='Payroll 2022'!$A$3,IF('Income Statement 2022'!$L$22&gt;0,'Income Statement 2022'!$L$22*0.1*('Payroll 2022'!F447/SUMIF($C$435:$C$473,$A$3,$F$435:$F$473)),0),0),0)</f>
        <v>0</v>
      </c>
      <c r="M447" s="77">
        <f t="shared" si="96"/>
        <v>0</v>
      </c>
      <c r="N447" s="35"/>
    </row>
    <row r="448" spans="1:14" outlineLevel="1" x14ac:dyDescent="0.2">
      <c r="A448" s="109"/>
      <c r="B448" s="109"/>
      <c r="D448" s="130"/>
      <c r="E448" s="105">
        <f t="shared" si="91"/>
        <v>0</v>
      </c>
      <c r="F448" s="77">
        <f t="shared" si="92"/>
        <v>0</v>
      </c>
      <c r="G448" s="35">
        <f t="shared" si="93"/>
        <v>0</v>
      </c>
      <c r="H448" s="35">
        <f t="shared" si="94"/>
        <v>0</v>
      </c>
      <c r="I448" s="35">
        <f t="shared" si="89"/>
        <v>0</v>
      </c>
      <c r="J448" s="35">
        <f t="shared" si="90"/>
        <v>0</v>
      </c>
      <c r="K448" s="77">
        <f t="shared" si="95"/>
        <v>0</v>
      </c>
      <c r="L448" s="35">
        <f>IFERROR(IF('Payroll 2022'!C448='Payroll 2022'!$A$3,IF('Income Statement 2022'!$L$22&gt;0,'Income Statement 2022'!$L$22*0.1*('Payroll 2022'!F448/SUMIF($C$435:$C$473,$A$3,$F$435:$F$473)),0),0),0)</f>
        <v>0</v>
      </c>
      <c r="M448" s="77">
        <f t="shared" si="96"/>
        <v>0</v>
      </c>
      <c r="N448" s="35"/>
    </row>
    <row r="449" spans="1:14" outlineLevel="1" x14ac:dyDescent="0.2">
      <c r="A449" s="109"/>
      <c r="B449" s="109"/>
      <c r="D449" s="130"/>
      <c r="E449" s="105">
        <f t="shared" si="91"/>
        <v>0</v>
      </c>
      <c r="F449" s="77">
        <f t="shared" si="92"/>
        <v>0</v>
      </c>
      <c r="G449" s="35">
        <f t="shared" si="93"/>
        <v>0</v>
      </c>
      <c r="H449" s="35">
        <f t="shared" si="94"/>
        <v>0</v>
      </c>
      <c r="I449" s="35">
        <f t="shared" si="89"/>
        <v>0</v>
      </c>
      <c r="J449" s="35">
        <f t="shared" si="90"/>
        <v>0</v>
      </c>
      <c r="K449" s="77">
        <f t="shared" si="95"/>
        <v>0</v>
      </c>
      <c r="L449" s="35">
        <f>IFERROR(IF('Payroll 2022'!C449='Payroll 2022'!$A$3,IF('Income Statement 2022'!$L$22&gt;0,'Income Statement 2022'!$L$22*0.1*('Payroll 2022'!F449/SUMIF($C$435:$C$473,$A$3,$F$435:$F$473)),0),0),0)</f>
        <v>0</v>
      </c>
      <c r="M449" s="77">
        <f t="shared" si="96"/>
        <v>0</v>
      </c>
      <c r="N449" s="35"/>
    </row>
    <row r="450" spans="1:14" outlineLevel="1" x14ac:dyDescent="0.2">
      <c r="A450" s="109"/>
      <c r="B450" s="109"/>
      <c r="D450" s="130"/>
      <c r="E450" s="105">
        <f t="shared" si="91"/>
        <v>0</v>
      </c>
      <c r="F450" s="77">
        <f t="shared" si="92"/>
        <v>0</v>
      </c>
      <c r="G450" s="35">
        <f t="shared" si="93"/>
        <v>0</v>
      </c>
      <c r="H450" s="35">
        <f t="shared" si="94"/>
        <v>0</v>
      </c>
      <c r="I450" s="35">
        <f t="shared" si="89"/>
        <v>0</v>
      </c>
      <c r="J450" s="35">
        <f t="shared" si="90"/>
        <v>0</v>
      </c>
      <c r="K450" s="77">
        <f t="shared" si="95"/>
        <v>0</v>
      </c>
      <c r="L450" s="35">
        <f>IFERROR(IF('Payroll 2022'!C450='Payroll 2022'!$A$3,IF('Income Statement 2022'!$L$22&gt;0,'Income Statement 2022'!$L$22*0.1*('Payroll 2022'!F450/SUMIF($C$435:$C$473,$A$3,$F$435:$F$473)),0),0),0)</f>
        <v>0</v>
      </c>
      <c r="M450" s="77">
        <f t="shared" si="96"/>
        <v>0</v>
      </c>
      <c r="N450" s="35"/>
    </row>
    <row r="451" spans="1:14" outlineLevel="1" x14ac:dyDescent="0.2">
      <c r="A451" s="109"/>
      <c r="B451" s="109"/>
      <c r="D451" s="130"/>
      <c r="E451" s="105">
        <f t="shared" si="91"/>
        <v>0</v>
      </c>
      <c r="F451" s="77">
        <f t="shared" si="92"/>
        <v>0</v>
      </c>
      <c r="G451" s="35">
        <f t="shared" si="93"/>
        <v>0</v>
      </c>
      <c r="H451" s="35">
        <f t="shared" si="94"/>
        <v>0</v>
      </c>
      <c r="I451" s="35">
        <f t="shared" si="89"/>
        <v>0</v>
      </c>
      <c r="J451" s="35">
        <f t="shared" si="90"/>
        <v>0</v>
      </c>
      <c r="K451" s="77">
        <f t="shared" si="95"/>
        <v>0</v>
      </c>
      <c r="L451" s="35">
        <f>IFERROR(IF('Payroll 2022'!C451='Payroll 2022'!$A$3,IF('Income Statement 2022'!$L$22&gt;0,'Income Statement 2022'!$L$22*0.1*('Payroll 2022'!F451/SUMIF($C$435:$C$473,$A$3,$F$435:$F$473)),0),0),0)</f>
        <v>0</v>
      </c>
      <c r="M451" s="77">
        <f t="shared" si="96"/>
        <v>0</v>
      </c>
      <c r="N451" s="35"/>
    </row>
    <row r="452" spans="1:14" outlineLevel="1" x14ac:dyDescent="0.2">
      <c r="A452" s="109"/>
      <c r="B452" s="109"/>
      <c r="D452" s="130"/>
      <c r="E452" s="105">
        <f t="shared" si="91"/>
        <v>0</v>
      </c>
      <c r="F452" s="77">
        <f t="shared" si="92"/>
        <v>0</v>
      </c>
      <c r="G452" s="35">
        <f t="shared" si="93"/>
        <v>0</v>
      </c>
      <c r="H452" s="35">
        <f t="shared" si="94"/>
        <v>0</v>
      </c>
      <c r="I452" s="35">
        <f t="shared" si="89"/>
        <v>0</v>
      </c>
      <c r="J452" s="35">
        <f t="shared" si="90"/>
        <v>0</v>
      </c>
      <c r="K452" s="77">
        <f t="shared" si="95"/>
        <v>0</v>
      </c>
      <c r="L452" s="35">
        <f>IFERROR(IF('Payroll 2022'!C452='Payroll 2022'!$A$3,IF('Income Statement 2022'!$L$22&gt;0,'Income Statement 2022'!$L$22*0.1*('Payroll 2022'!F452/SUMIF($C$435:$C$473,$A$3,$F$435:$F$473)),0),0),0)</f>
        <v>0</v>
      </c>
      <c r="M452" s="77">
        <f t="shared" si="96"/>
        <v>0</v>
      </c>
      <c r="N452" s="35"/>
    </row>
    <row r="453" spans="1:14" outlineLevel="1" x14ac:dyDescent="0.2">
      <c r="A453" s="109"/>
      <c r="B453" s="109"/>
      <c r="D453" s="130"/>
      <c r="E453" s="105">
        <f t="shared" si="91"/>
        <v>0</v>
      </c>
      <c r="F453" s="77">
        <f t="shared" si="92"/>
        <v>0</v>
      </c>
      <c r="G453" s="35">
        <f t="shared" si="93"/>
        <v>0</v>
      </c>
      <c r="H453" s="35">
        <f t="shared" si="94"/>
        <v>0</v>
      </c>
      <c r="I453" s="35">
        <f t="shared" si="89"/>
        <v>0</v>
      </c>
      <c r="J453" s="35">
        <f t="shared" si="90"/>
        <v>0</v>
      </c>
      <c r="K453" s="77">
        <f t="shared" si="95"/>
        <v>0</v>
      </c>
      <c r="L453" s="35">
        <f>IFERROR(IF('Payroll 2022'!C453='Payroll 2022'!$A$3,IF('Income Statement 2022'!$L$22&gt;0,'Income Statement 2022'!$L$22*0.1*('Payroll 2022'!F453/SUMIF($C$435:$C$473,$A$3,$F$435:$F$473)),0),0),0)</f>
        <v>0</v>
      </c>
      <c r="M453" s="77">
        <f t="shared" si="96"/>
        <v>0</v>
      </c>
      <c r="N453" s="35"/>
    </row>
    <row r="454" spans="1:14" outlineLevel="1" x14ac:dyDescent="0.2">
      <c r="A454" s="109"/>
      <c r="B454" s="109"/>
      <c r="D454" s="130"/>
      <c r="E454" s="105">
        <f t="shared" si="91"/>
        <v>0</v>
      </c>
      <c r="F454" s="77">
        <f t="shared" si="92"/>
        <v>0</v>
      </c>
      <c r="G454" s="35">
        <f t="shared" si="93"/>
        <v>0</v>
      </c>
      <c r="H454" s="35">
        <f t="shared" si="94"/>
        <v>0</v>
      </c>
      <c r="I454" s="35">
        <f t="shared" si="89"/>
        <v>0</v>
      </c>
      <c r="J454" s="35">
        <f t="shared" si="90"/>
        <v>0</v>
      </c>
      <c r="K454" s="77">
        <f t="shared" si="95"/>
        <v>0</v>
      </c>
      <c r="L454" s="35">
        <f>IFERROR(IF('Payroll 2022'!C454='Payroll 2022'!$A$3,IF('Income Statement 2022'!$L$22&gt;0,'Income Statement 2022'!$L$22*0.1*('Payroll 2022'!F454/SUMIF($C$435:$C$473,$A$3,$F$435:$F$473)),0),0),0)</f>
        <v>0</v>
      </c>
      <c r="M454" s="77">
        <f t="shared" si="96"/>
        <v>0</v>
      </c>
      <c r="N454" s="35"/>
    </row>
    <row r="455" spans="1:14" outlineLevel="1" x14ac:dyDescent="0.2">
      <c r="A455" s="109"/>
      <c r="B455" s="109"/>
      <c r="D455" s="130"/>
      <c r="E455" s="105">
        <f t="shared" si="91"/>
        <v>0</v>
      </c>
      <c r="F455" s="77">
        <f t="shared" si="92"/>
        <v>0</v>
      </c>
      <c r="G455" s="35">
        <f t="shared" si="93"/>
        <v>0</v>
      </c>
      <c r="H455" s="35">
        <f t="shared" si="94"/>
        <v>0</v>
      </c>
      <c r="I455" s="35">
        <f t="shared" si="89"/>
        <v>0</v>
      </c>
      <c r="J455" s="35">
        <f t="shared" si="90"/>
        <v>0</v>
      </c>
      <c r="K455" s="77">
        <f t="shared" si="95"/>
        <v>0</v>
      </c>
      <c r="L455" s="35">
        <f>IFERROR(IF('Payroll 2022'!C455='Payroll 2022'!$A$3,IF('Income Statement 2022'!$L$22&gt;0,'Income Statement 2022'!$L$22*0.1*('Payroll 2022'!F455/SUMIF($C$435:$C$473,$A$3,$F$435:$F$473)),0),0),0)</f>
        <v>0</v>
      </c>
      <c r="M455" s="77">
        <f t="shared" si="96"/>
        <v>0</v>
      </c>
      <c r="N455" s="35"/>
    </row>
    <row r="456" spans="1:14" outlineLevel="1" x14ac:dyDescent="0.2">
      <c r="A456" s="109"/>
      <c r="B456" s="109"/>
      <c r="D456" s="130"/>
      <c r="E456" s="105">
        <f t="shared" si="91"/>
        <v>0</v>
      </c>
      <c r="F456" s="77">
        <f t="shared" si="92"/>
        <v>0</v>
      </c>
      <c r="G456" s="35">
        <f t="shared" si="93"/>
        <v>0</v>
      </c>
      <c r="H456" s="35">
        <f t="shared" si="94"/>
        <v>0</v>
      </c>
      <c r="I456" s="35">
        <f t="shared" si="89"/>
        <v>0</v>
      </c>
      <c r="J456" s="35">
        <f t="shared" si="90"/>
        <v>0</v>
      </c>
      <c r="K456" s="77">
        <f t="shared" si="95"/>
        <v>0</v>
      </c>
      <c r="L456" s="35">
        <f>IFERROR(IF('Payroll 2022'!C456='Payroll 2022'!$A$3,IF('Income Statement 2022'!$L$22&gt;0,'Income Statement 2022'!$L$22*0.1*('Payroll 2022'!F456/SUMIF($C$435:$C$473,$A$3,$F$435:$F$473)),0),0),0)</f>
        <v>0</v>
      </c>
      <c r="M456" s="77">
        <f t="shared" si="96"/>
        <v>0</v>
      </c>
      <c r="N456" s="35"/>
    </row>
    <row r="457" spans="1:14" outlineLevel="1" x14ac:dyDescent="0.2">
      <c r="A457" s="109"/>
      <c r="B457" s="109"/>
      <c r="D457" s="130"/>
      <c r="E457" s="105">
        <f t="shared" si="91"/>
        <v>0</v>
      </c>
      <c r="F457" s="77">
        <f t="shared" si="92"/>
        <v>0</v>
      </c>
      <c r="G457" s="35">
        <f t="shared" si="93"/>
        <v>0</v>
      </c>
      <c r="H457" s="35">
        <f t="shared" si="94"/>
        <v>0</v>
      </c>
      <c r="I457" s="35">
        <f t="shared" si="89"/>
        <v>0</v>
      </c>
      <c r="J457" s="35">
        <f t="shared" si="90"/>
        <v>0</v>
      </c>
      <c r="K457" s="77">
        <f t="shared" si="95"/>
        <v>0</v>
      </c>
      <c r="L457" s="35">
        <f>IFERROR(IF('Payroll 2022'!C457='Payroll 2022'!$A$3,IF('Income Statement 2022'!$L$22&gt;0,'Income Statement 2022'!$L$22*0.1*('Payroll 2022'!F457/SUMIF($C$435:$C$473,$A$3,$F$435:$F$473)),0),0),0)</f>
        <v>0</v>
      </c>
      <c r="M457" s="77">
        <f t="shared" si="96"/>
        <v>0</v>
      </c>
      <c r="N457" s="35"/>
    </row>
    <row r="458" spans="1:14" outlineLevel="1" x14ac:dyDescent="0.2">
      <c r="A458" s="109"/>
      <c r="B458" s="109"/>
      <c r="D458" s="130"/>
      <c r="E458" s="105">
        <f t="shared" si="91"/>
        <v>0</v>
      </c>
      <c r="F458" s="77">
        <f t="shared" si="92"/>
        <v>0</v>
      </c>
      <c r="G458" s="35">
        <f t="shared" si="93"/>
        <v>0</v>
      </c>
      <c r="H458" s="35">
        <f t="shared" si="94"/>
        <v>0</v>
      </c>
      <c r="I458" s="35">
        <f t="shared" si="89"/>
        <v>0</v>
      </c>
      <c r="J458" s="35">
        <f t="shared" si="90"/>
        <v>0</v>
      </c>
      <c r="K458" s="77">
        <f t="shared" si="95"/>
        <v>0</v>
      </c>
      <c r="L458" s="35">
        <f>IFERROR(IF('Payroll 2022'!C458='Payroll 2022'!$A$3,IF('Income Statement 2022'!$L$22&gt;0,'Income Statement 2022'!$L$22*0.1*('Payroll 2022'!F458/SUMIF($C$435:$C$473,$A$3,$F$435:$F$473)),0),0),0)</f>
        <v>0</v>
      </c>
      <c r="M458" s="77">
        <f t="shared" si="96"/>
        <v>0</v>
      </c>
      <c r="N458" s="35"/>
    </row>
    <row r="459" spans="1:14" outlineLevel="1" x14ac:dyDescent="0.2">
      <c r="A459" s="109"/>
      <c r="B459" s="109"/>
      <c r="D459" s="130"/>
      <c r="E459" s="105">
        <f t="shared" si="91"/>
        <v>0</v>
      </c>
      <c r="F459" s="77">
        <f t="shared" si="92"/>
        <v>0</v>
      </c>
      <c r="G459" s="35">
        <f t="shared" si="93"/>
        <v>0</v>
      </c>
      <c r="H459" s="35">
        <f t="shared" si="94"/>
        <v>0</v>
      </c>
      <c r="I459" s="35">
        <f t="shared" si="89"/>
        <v>0</v>
      </c>
      <c r="J459" s="35">
        <f t="shared" si="90"/>
        <v>0</v>
      </c>
      <c r="K459" s="77">
        <f t="shared" si="95"/>
        <v>0</v>
      </c>
      <c r="L459" s="35">
        <f>IFERROR(IF('Payroll 2022'!C459='Payroll 2022'!$A$3,IF('Income Statement 2022'!$L$22&gt;0,'Income Statement 2022'!$L$22*0.1*('Payroll 2022'!F459/SUMIF($C$435:$C$473,$A$3,$F$435:$F$473)),0),0),0)</f>
        <v>0</v>
      </c>
      <c r="M459" s="77">
        <f t="shared" si="96"/>
        <v>0</v>
      </c>
      <c r="N459" s="35"/>
    </row>
    <row r="460" spans="1:14" outlineLevel="1" x14ac:dyDescent="0.2">
      <c r="A460" s="109"/>
      <c r="B460" s="109"/>
      <c r="D460" s="130"/>
      <c r="E460" s="105">
        <f t="shared" si="91"/>
        <v>0</v>
      </c>
      <c r="F460" s="77">
        <f t="shared" si="92"/>
        <v>0</v>
      </c>
      <c r="G460" s="35">
        <f t="shared" si="93"/>
        <v>0</v>
      </c>
      <c r="H460" s="35">
        <f t="shared" si="94"/>
        <v>0</v>
      </c>
      <c r="I460" s="35">
        <f t="shared" si="89"/>
        <v>0</v>
      </c>
      <c r="J460" s="35">
        <f t="shared" si="90"/>
        <v>0</v>
      </c>
      <c r="K460" s="77">
        <f t="shared" si="95"/>
        <v>0</v>
      </c>
      <c r="L460" s="35">
        <f>IFERROR(IF('Payroll 2022'!C460='Payroll 2022'!$A$3,IF('Income Statement 2022'!$L$22&gt;0,'Income Statement 2022'!$L$22*0.1*('Payroll 2022'!F460/SUMIF($C$435:$C$473,$A$3,$F$435:$F$473)),0),0),0)</f>
        <v>0</v>
      </c>
      <c r="M460" s="77">
        <f t="shared" si="96"/>
        <v>0</v>
      </c>
      <c r="N460" s="35"/>
    </row>
    <row r="461" spans="1:14" outlineLevel="1" x14ac:dyDescent="0.2">
      <c r="A461" s="109"/>
      <c r="B461" s="109"/>
      <c r="D461" s="130"/>
      <c r="E461" s="105">
        <f t="shared" si="91"/>
        <v>0</v>
      </c>
      <c r="F461" s="77">
        <f t="shared" si="92"/>
        <v>0</v>
      </c>
      <c r="G461" s="35">
        <f t="shared" si="93"/>
        <v>0</v>
      </c>
      <c r="H461" s="35">
        <f t="shared" si="94"/>
        <v>0</v>
      </c>
      <c r="I461" s="35">
        <f t="shared" si="89"/>
        <v>0</v>
      </c>
      <c r="J461" s="35">
        <f t="shared" si="90"/>
        <v>0</v>
      </c>
      <c r="K461" s="77">
        <f t="shared" si="95"/>
        <v>0</v>
      </c>
      <c r="L461" s="35">
        <f>IFERROR(IF('Payroll 2022'!C461='Payroll 2022'!$A$3,IF('Income Statement 2022'!$L$22&gt;0,'Income Statement 2022'!$L$22*0.1*('Payroll 2022'!F461/SUMIF($C$435:$C$473,$A$3,$F$435:$F$473)),0),0),0)</f>
        <v>0</v>
      </c>
      <c r="M461" s="77">
        <f t="shared" si="96"/>
        <v>0</v>
      </c>
      <c r="N461" s="35"/>
    </row>
    <row r="462" spans="1:14" outlineLevel="1" x14ac:dyDescent="0.2">
      <c r="A462" s="109"/>
      <c r="B462" s="109"/>
      <c r="D462" s="130"/>
      <c r="E462" s="105">
        <f t="shared" si="91"/>
        <v>0</v>
      </c>
      <c r="F462" s="77">
        <f t="shared" si="92"/>
        <v>0</v>
      </c>
      <c r="G462" s="35">
        <f t="shared" si="93"/>
        <v>0</v>
      </c>
      <c r="H462" s="35">
        <f t="shared" si="94"/>
        <v>0</v>
      </c>
      <c r="I462" s="35">
        <f t="shared" si="89"/>
        <v>0</v>
      </c>
      <c r="J462" s="35">
        <f t="shared" si="90"/>
        <v>0</v>
      </c>
      <c r="K462" s="77">
        <f t="shared" si="95"/>
        <v>0</v>
      </c>
      <c r="L462" s="35">
        <f>IFERROR(IF('Payroll 2022'!C462='Payroll 2022'!$A$3,IF('Income Statement 2022'!$L$22&gt;0,'Income Statement 2022'!$L$22*0.1*('Payroll 2022'!F462/SUMIF($C$435:$C$473,$A$3,$F$435:$F$473)),0),0),0)</f>
        <v>0</v>
      </c>
      <c r="M462" s="77">
        <f t="shared" si="96"/>
        <v>0</v>
      </c>
      <c r="N462" s="35"/>
    </row>
    <row r="463" spans="1:14" outlineLevel="1" x14ac:dyDescent="0.2">
      <c r="A463" s="109"/>
      <c r="B463" s="109"/>
      <c r="D463" s="130"/>
      <c r="E463" s="105">
        <f t="shared" si="91"/>
        <v>0</v>
      </c>
      <c r="F463" s="77">
        <f t="shared" si="92"/>
        <v>0</v>
      </c>
      <c r="G463" s="35">
        <f t="shared" si="93"/>
        <v>0</v>
      </c>
      <c r="H463" s="35">
        <f t="shared" si="94"/>
        <v>0</v>
      </c>
      <c r="I463" s="35">
        <f t="shared" si="89"/>
        <v>0</v>
      </c>
      <c r="J463" s="35">
        <f t="shared" si="90"/>
        <v>0</v>
      </c>
      <c r="K463" s="77">
        <f t="shared" si="95"/>
        <v>0</v>
      </c>
      <c r="L463" s="35">
        <f>IFERROR(IF('Payroll 2022'!C463='Payroll 2022'!$A$3,IF('Income Statement 2022'!$L$22&gt;0,'Income Statement 2022'!$L$22*0.1*('Payroll 2022'!F463/SUMIF($C$435:$C$473,$A$3,$F$435:$F$473)),0),0),0)</f>
        <v>0</v>
      </c>
      <c r="M463" s="77">
        <f t="shared" si="96"/>
        <v>0</v>
      </c>
      <c r="N463" s="35"/>
    </row>
    <row r="464" spans="1:14" outlineLevel="1" x14ac:dyDescent="0.2">
      <c r="A464" s="109"/>
      <c r="B464" s="109"/>
      <c r="D464" s="130"/>
      <c r="E464" s="105">
        <f t="shared" si="91"/>
        <v>0</v>
      </c>
      <c r="F464" s="77">
        <f t="shared" si="92"/>
        <v>0</v>
      </c>
      <c r="G464" s="35">
        <f t="shared" si="93"/>
        <v>0</v>
      </c>
      <c r="H464" s="35">
        <f t="shared" si="94"/>
        <v>0</v>
      </c>
      <c r="I464" s="35">
        <f t="shared" si="89"/>
        <v>0</v>
      </c>
      <c r="J464" s="35">
        <f t="shared" si="90"/>
        <v>0</v>
      </c>
      <c r="K464" s="77">
        <f t="shared" si="95"/>
        <v>0</v>
      </c>
      <c r="L464" s="35">
        <f>IFERROR(IF('Payroll 2022'!C464='Payroll 2022'!$A$3,IF('Income Statement 2022'!$L$22&gt;0,'Income Statement 2022'!$L$22*0.1*('Payroll 2022'!F464/SUMIF($C$435:$C$473,$A$3,$F$435:$F$473)),0),0),0)</f>
        <v>0</v>
      </c>
      <c r="M464" s="77">
        <f t="shared" si="96"/>
        <v>0</v>
      </c>
      <c r="N464" s="35"/>
    </row>
    <row r="465" spans="1:14" outlineLevel="1" x14ac:dyDescent="0.2">
      <c r="A465" s="109"/>
      <c r="B465" s="109"/>
      <c r="D465" s="130"/>
      <c r="E465" s="105">
        <f t="shared" si="91"/>
        <v>0</v>
      </c>
      <c r="F465" s="77">
        <f t="shared" si="92"/>
        <v>0</v>
      </c>
      <c r="G465" s="35">
        <f t="shared" si="93"/>
        <v>0</v>
      </c>
      <c r="H465" s="35">
        <f t="shared" si="94"/>
        <v>0</v>
      </c>
      <c r="I465" s="35">
        <f t="shared" si="89"/>
        <v>0</v>
      </c>
      <c r="J465" s="35">
        <f t="shared" si="90"/>
        <v>0</v>
      </c>
      <c r="K465" s="77">
        <f t="shared" si="95"/>
        <v>0</v>
      </c>
      <c r="L465" s="35">
        <f>IFERROR(IF('Payroll 2022'!C465='Payroll 2022'!$A$3,IF('Income Statement 2022'!$L$22&gt;0,'Income Statement 2022'!$L$22*0.1*('Payroll 2022'!F465/SUMIF($C$435:$C$473,$A$3,$F$435:$F$473)),0),0),0)</f>
        <v>0</v>
      </c>
      <c r="M465" s="77">
        <f t="shared" si="96"/>
        <v>0</v>
      </c>
      <c r="N465" s="35"/>
    </row>
    <row r="466" spans="1:14" outlineLevel="1" x14ac:dyDescent="0.2">
      <c r="A466" s="109"/>
      <c r="B466" s="109"/>
      <c r="D466" s="130"/>
      <c r="E466" s="105">
        <f t="shared" si="91"/>
        <v>0</v>
      </c>
      <c r="F466" s="77">
        <f t="shared" si="92"/>
        <v>0</v>
      </c>
      <c r="G466" s="35">
        <f t="shared" si="93"/>
        <v>0</v>
      </c>
      <c r="H466" s="35">
        <f t="shared" si="94"/>
        <v>0</v>
      </c>
      <c r="I466" s="35">
        <f t="shared" si="89"/>
        <v>0</v>
      </c>
      <c r="J466" s="35">
        <f t="shared" si="90"/>
        <v>0</v>
      </c>
      <c r="K466" s="77">
        <f t="shared" si="95"/>
        <v>0</v>
      </c>
      <c r="L466" s="35">
        <f>IFERROR(IF('Payroll 2022'!C466='Payroll 2022'!$A$3,IF('Income Statement 2022'!$L$22&gt;0,'Income Statement 2022'!$L$22*0.1*('Payroll 2022'!F466/SUMIF($C$435:$C$473,$A$3,$F$435:$F$473)),0),0),0)</f>
        <v>0</v>
      </c>
      <c r="M466" s="77">
        <f t="shared" si="96"/>
        <v>0</v>
      </c>
      <c r="N466" s="35"/>
    </row>
    <row r="467" spans="1:14" outlineLevel="1" x14ac:dyDescent="0.2">
      <c r="A467" s="109"/>
      <c r="B467" s="109"/>
      <c r="D467" s="130"/>
      <c r="E467" s="105">
        <f t="shared" si="91"/>
        <v>0</v>
      </c>
      <c r="F467" s="77">
        <f t="shared" si="92"/>
        <v>0</v>
      </c>
      <c r="G467" s="35">
        <f t="shared" si="93"/>
        <v>0</v>
      </c>
      <c r="H467" s="35">
        <f t="shared" si="94"/>
        <v>0</v>
      </c>
      <c r="I467" s="35">
        <f t="shared" si="89"/>
        <v>0</v>
      </c>
      <c r="J467" s="35">
        <f t="shared" si="90"/>
        <v>0</v>
      </c>
      <c r="K467" s="77">
        <f t="shared" si="95"/>
        <v>0</v>
      </c>
      <c r="L467" s="35">
        <f>IFERROR(IF('Payroll 2022'!C467='Payroll 2022'!$A$3,IF('Income Statement 2022'!$L$22&gt;0,'Income Statement 2022'!$L$22*0.1*('Payroll 2022'!F467/SUMIF($C$435:$C$473,$A$3,$F$435:$F$473)),0),0),0)</f>
        <v>0</v>
      </c>
      <c r="M467" s="77">
        <f t="shared" si="96"/>
        <v>0</v>
      </c>
      <c r="N467" s="35"/>
    </row>
    <row r="468" spans="1:14" outlineLevel="1" x14ac:dyDescent="0.2">
      <c r="A468" s="109"/>
      <c r="B468" s="109"/>
      <c r="D468" s="130"/>
      <c r="E468" s="105">
        <f t="shared" si="91"/>
        <v>0</v>
      </c>
      <c r="F468" s="77">
        <f t="shared" si="92"/>
        <v>0</v>
      </c>
      <c r="G468" s="35">
        <f t="shared" si="93"/>
        <v>0</v>
      </c>
      <c r="H468" s="35">
        <f t="shared" si="94"/>
        <v>0</v>
      </c>
      <c r="I468" s="35">
        <f t="shared" si="89"/>
        <v>0</v>
      </c>
      <c r="J468" s="35">
        <f t="shared" si="90"/>
        <v>0</v>
      </c>
      <c r="K468" s="77">
        <f t="shared" si="95"/>
        <v>0</v>
      </c>
      <c r="L468" s="35">
        <f>IFERROR(IF('Payroll 2022'!C468='Payroll 2022'!$A$3,IF('Income Statement 2022'!$L$22&gt;0,'Income Statement 2022'!$L$22*0.1*('Payroll 2022'!F468/SUMIF($C$435:$C$473,$A$3,$F$435:$F$473)),0),0),0)</f>
        <v>0</v>
      </c>
      <c r="M468" s="77">
        <f t="shared" si="96"/>
        <v>0</v>
      </c>
      <c r="N468" s="35"/>
    </row>
    <row r="469" spans="1:14" outlineLevel="1" x14ac:dyDescent="0.2">
      <c r="A469" s="109"/>
      <c r="B469" s="109"/>
      <c r="D469" s="130"/>
      <c r="E469" s="105">
        <f t="shared" si="91"/>
        <v>0</v>
      </c>
      <c r="F469" s="77">
        <f t="shared" si="92"/>
        <v>0</v>
      </c>
      <c r="G469" s="35">
        <f t="shared" si="93"/>
        <v>0</v>
      </c>
      <c r="H469" s="35">
        <f t="shared" si="94"/>
        <v>0</v>
      </c>
      <c r="I469" s="35">
        <f t="shared" si="89"/>
        <v>0</v>
      </c>
      <c r="J469" s="35">
        <f t="shared" si="90"/>
        <v>0</v>
      </c>
      <c r="K469" s="77">
        <f t="shared" si="95"/>
        <v>0</v>
      </c>
      <c r="L469" s="35">
        <f>IFERROR(IF('Payroll 2022'!C469='Payroll 2022'!$A$3,IF('Income Statement 2022'!$L$22&gt;0,'Income Statement 2022'!$L$22*0.1*('Payroll 2022'!F469/SUMIF($C$435:$C$473,$A$3,$F$435:$F$473)),0),0),0)</f>
        <v>0</v>
      </c>
      <c r="M469" s="77">
        <f t="shared" si="96"/>
        <v>0</v>
      </c>
      <c r="N469" s="35"/>
    </row>
    <row r="470" spans="1:14" outlineLevel="1" x14ac:dyDescent="0.2">
      <c r="A470" s="109"/>
      <c r="B470" s="109"/>
      <c r="D470" s="130"/>
      <c r="E470" s="105">
        <f t="shared" si="91"/>
        <v>0</v>
      </c>
      <c r="F470" s="77">
        <f t="shared" si="92"/>
        <v>0</v>
      </c>
      <c r="G470" s="35">
        <f t="shared" si="93"/>
        <v>0</v>
      </c>
      <c r="H470" s="35">
        <f t="shared" si="94"/>
        <v>0</v>
      </c>
      <c r="I470" s="35">
        <f t="shared" si="89"/>
        <v>0</v>
      </c>
      <c r="J470" s="35">
        <f t="shared" si="90"/>
        <v>0</v>
      </c>
      <c r="K470" s="77">
        <f t="shared" si="95"/>
        <v>0</v>
      </c>
      <c r="L470" s="35">
        <f>IFERROR(IF('Payroll 2022'!C470='Payroll 2022'!$A$3,IF('Income Statement 2022'!$L$22&gt;0,'Income Statement 2022'!$L$22*0.1*('Payroll 2022'!F470/SUMIF($C$435:$C$473,$A$3,$F$435:$F$473)),0),0),0)</f>
        <v>0</v>
      </c>
      <c r="M470" s="77">
        <f t="shared" si="96"/>
        <v>0</v>
      </c>
      <c r="N470" s="35"/>
    </row>
    <row r="471" spans="1:14" outlineLevel="1" x14ac:dyDescent="0.2">
      <c r="A471" s="109"/>
      <c r="B471" s="109"/>
      <c r="D471" s="130"/>
      <c r="E471" s="105">
        <f t="shared" si="91"/>
        <v>0</v>
      </c>
      <c r="F471" s="77">
        <f t="shared" si="92"/>
        <v>0</v>
      </c>
      <c r="G471" s="35">
        <f t="shared" si="93"/>
        <v>0</v>
      </c>
      <c r="H471" s="35">
        <f t="shared" si="94"/>
        <v>0</v>
      </c>
      <c r="I471" s="35">
        <f t="shared" si="89"/>
        <v>0</v>
      </c>
      <c r="J471" s="35">
        <f t="shared" si="90"/>
        <v>0</v>
      </c>
      <c r="K471" s="77">
        <f t="shared" si="95"/>
        <v>0</v>
      </c>
      <c r="L471" s="35">
        <f>IFERROR(IF('Payroll 2022'!C471='Payroll 2022'!$A$3,IF('Income Statement 2022'!$L$22&gt;0,'Income Statement 2022'!$L$22*0.1*('Payroll 2022'!F471/SUMIF($C$435:$C$473,$A$3,$F$435:$F$473)),0),0),0)</f>
        <v>0</v>
      </c>
      <c r="M471" s="77">
        <f t="shared" si="96"/>
        <v>0</v>
      </c>
      <c r="N471" s="35"/>
    </row>
    <row r="472" spans="1:14" outlineLevel="1" x14ac:dyDescent="0.2">
      <c r="A472" s="109"/>
      <c r="B472" s="109"/>
      <c r="D472" s="130"/>
      <c r="E472" s="105">
        <f t="shared" si="91"/>
        <v>0</v>
      </c>
      <c r="F472" s="77">
        <f t="shared" si="92"/>
        <v>0</v>
      </c>
      <c r="G472" s="35">
        <f t="shared" si="93"/>
        <v>0</v>
      </c>
      <c r="H472" s="35">
        <f t="shared" si="94"/>
        <v>0</v>
      </c>
      <c r="I472" s="35">
        <f t="shared" si="89"/>
        <v>0</v>
      </c>
      <c r="J472" s="35">
        <f t="shared" si="90"/>
        <v>0</v>
      </c>
      <c r="K472" s="77">
        <f t="shared" si="95"/>
        <v>0</v>
      </c>
      <c r="L472" s="35">
        <f>IFERROR(IF('Payroll 2022'!C472='Payroll 2022'!$A$3,IF('Income Statement 2022'!$L$22&gt;0,'Income Statement 2022'!$L$22*0.1*('Payroll 2022'!F472/SUMIF($C$435:$C$473,$A$3,$F$435:$F$473)),0),0),0)</f>
        <v>0</v>
      </c>
      <c r="M472" s="77">
        <f t="shared" si="96"/>
        <v>0</v>
      </c>
      <c r="N472" s="35"/>
    </row>
    <row r="473" spans="1:14" ht="13.5" outlineLevel="1" thickBot="1" x14ac:dyDescent="0.25">
      <c r="A473" s="112"/>
      <c r="B473" s="112"/>
      <c r="C473" s="131"/>
      <c r="D473" s="132"/>
      <c r="E473" s="116">
        <f t="shared" si="91"/>
        <v>0</v>
      </c>
      <c r="F473" s="118">
        <f t="shared" si="92"/>
        <v>0</v>
      </c>
      <c r="G473" s="114">
        <f t="shared" si="93"/>
        <v>0</v>
      </c>
      <c r="H473" s="114">
        <f t="shared" si="94"/>
        <v>0</v>
      </c>
      <c r="I473" s="114">
        <f t="shared" si="89"/>
        <v>0</v>
      </c>
      <c r="J473" s="114">
        <f t="shared" si="90"/>
        <v>0</v>
      </c>
      <c r="K473" s="118">
        <f t="shared" si="95"/>
        <v>0</v>
      </c>
      <c r="L473" s="114">
        <f>IFERROR(IF('Payroll 2022'!C473='Payroll 2022'!$A$3,IF('Income Statement 2022'!$L$22&gt;0,'Income Statement 2022'!$L$22*0.1*('Payroll 2022'!F473/SUMIF($C$435:$C$473,$A$3,$F$435:$F$473)),0),0),0)</f>
        <v>0</v>
      </c>
      <c r="M473" s="118">
        <f t="shared" si="96"/>
        <v>0</v>
      </c>
      <c r="N473" s="35"/>
    </row>
    <row r="474" spans="1:14" outlineLevel="1" x14ac:dyDescent="0.2">
      <c r="A474" s="67" t="s">
        <v>146</v>
      </c>
      <c r="B474" s="67"/>
      <c r="C474" s="67"/>
      <c r="D474" s="126"/>
      <c r="E474" s="77">
        <f>IFERROR(SUM(E435:E473),"")</f>
        <v>0</v>
      </c>
      <c r="F474" s="77">
        <f t="shared" ref="F474:M474" si="97">IFERROR(SUM(F435:F473),"")</f>
        <v>0</v>
      </c>
      <c r="G474" s="77">
        <f t="shared" si="97"/>
        <v>0</v>
      </c>
      <c r="H474" s="77">
        <f t="shared" si="97"/>
        <v>0</v>
      </c>
      <c r="I474" s="77">
        <f t="shared" si="97"/>
        <v>0</v>
      </c>
      <c r="J474" s="77">
        <f t="shared" si="97"/>
        <v>0</v>
      </c>
      <c r="K474" s="77">
        <f t="shared" si="97"/>
        <v>0</v>
      </c>
      <c r="L474" s="77">
        <f t="shared" si="97"/>
        <v>0</v>
      </c>
      <c r="M474" s="77">
        <f t="shared" si="97"/>
        <v>0</v>
      </c>
      <c r="N474" s="35"/>
    </row>
    <row r="475" spans="1:14" outlineLevel="1" x14ac:dyDescent="0.2">
      <c r="E475" s="35"/>
      <c r="F475" s="35"/>
      <c r="G475" s="35"/>
      <c r="H475" s="35"/>
      <c r="I475" s="35"/>
      <c r="J475" s="35"/>
      <c r="K475" s="35"/>
      <c r="L475" s="35"/>
      <c r="M475" s="35"/>
      <c r="N475" s="35"/>
    </row>
    <row r="476" spans="1:14" x14ac:dyDescent="0.2">
      <c r="E476" s="35"/>
      <c r="F476" s="35"/>
      <c r="G476" s="35"/>
      <c r="H476" s="35"/>
      <c r="I476" s="35"/>
      <c r="J476" s="35"/>
      <c r="K476" s="35"/>
      <c r="L476" s="35"/>
      <c r="M476" s="35"/>
      <c r="N476" s="35"/>
    </row>
    <row r="477" spans="1:14" x14ac:dyDescent="0.2">
      <c r="A477" s="67" t="s">
        <v>8</v>
      </c>
      <c r="B477" s="36" t="s">
        <v>132</v>
      </c>
      <c r="C477" s="121">
        <v>44866</v>
      </c>
      <c r="D477" s="36" t="s">
        <v>133</v>
      </c>
      <c r="E477" s="108">
        <v>44895</v>
      </c>
      <c r="F477" s="35" t="s">
        <v>134</v>
      </c>
      <c r="G477" s="35">
        <f>NETWORKDAYS(C477,E477)</f>
        <v>22</v>
      </c>
      <c r="H477" s="35"/>
      <c r="I477" s="35"/>
      <c r="J477" s="35"/>
      <c r="K477" s="35"/>
      <c r="L477" s="35"/>
      <c r="M477" s="35"/>
      <c r="N477" s="35"/>
    </row>
    <row r="478" spans="1:14" ht="25.5" outlineLevel="1" x14ac:dyDescent="0.2">
      <c r="A478" s="137" t="s">
        <v>135</v>
      </c>
      <c r="B478" s="91" t="s">
        <v>136</v>
      </c>
      <c r="C478" s="91" t="s">
        <v>117</v>
      </c>
      <c r="D478" s="91" t="s">
        <v>137</v>
      </c>
      <c r="E478" s="104" t="s">
        <v>138</v>
      </c>
      <c r="F478" s="104" t="s">
        <v>139</v>
      </c>
      <c r="G478" s="104" t="s">
        <v>5</v>
      </c>
      <c r="H478" s="104" t="s">
        <v>27</v>
      </c>
      <c r="I478" s="104" t="s">
        <v>140</v>
      </c>
      <c r="J478" s="104" t="s">
        <v>141</v>
      </c>
      <c r="K478" s="104" t="s">
        <v>129</v>
      </c>
      <c r="L478" s="104" t="s">
        <v>4</v>
      </c>
      <c r="M478" s="104" t="s">
        <v>142</v>
      </c>
      <c r="N478" s="35"/>
    </row>
    <row r="479" spans="1:14" ht="13.5" outlineLevel="1" thickBot="1" x14ac:dyDescent="0.25">
      <c r="A479" s="138"/>
      <c r="B479" s="143"/>
      <c r="C479" s="143"/>
      <c r="D479" s="143"/>
      <c r="E479" s="139"/>
      <c r="F479" s="139"/>
      <c r="G479" s="140">
        <v>9.4E-2</v>
      </c>
      <c r="H479" s="140">
        <v>3.5999999999999997E-2</v>
      </c>
      <c r="I479" s="140">
        <v>1.6E-2</v>
      </c>
      <c r="J479" s="140">
        <v>4.4999999999999998E-2</v>
      </c>
      <c r="K479" s="141"/>
      <c r="L479" s="142" t="s">
        <v>143</v>
      </c>
      <c r="M479" s="141"/>
      <c r="N479" s="35"/>
    </row>
    <row r="480" spans="1:14" outlineLevel="1" x14ac:dyDescent="0.2">
      <c r="A480" s="109"/>
      <c r="B480" s="127"/>
      <c r="C480" s="96"/>
      <c r="D480" s="124"/>
      <c r="E480" s="105">
        <f>IF(C480=$A$3,$C$3*NETWORKDAYS($C$477,$E$477),0)</f>
        <v>0</v>
      </c>
      <c r="F480" s="111">
        <f>IFERROR(D480*E480,0)</f>
        <v>0</v>
      </c>
      <c r="G480" s="35">
        <f>IFERROR(F480*$G$29,0)</f>
        <v>0</v>
      </c>
      <c r="H480" s="35">
        <f>IFERROR(F480*$H$29,0)</f>
        <v>0</v>
      </c>
      <c r="I480" s="35">
        <f t="shared" ref="I480:I518" si="98">IF(C480=$A$3,F480*$I$29,0)</f>
        <v>0</v>
      </c>
      <c r="J480" s="35">
        <f t="shared" ref="J480:J518" si="99">IF(C480=$A$3,F480*$J$29,0)</f>
        <v>0</v>
      </c>
      <c r="K480" s="77">
        <f>IFERROR(F480-SUM(G480:J480),0)</f>
        <v>0</v>
      </c>
      <c r="L480" s="35">
        <f>IFERROR(IF('Payroll 2022'!C480='Payroll 2022'!$A$3,IF('Income Statement 2022'!$M$22&gt;0,'Income Statement 2022'!$M$22*0.1*('Payroll 2022'!F480/SUMIF($C$480:$C$518,$A$3,$F$480:$F$518)),0),0),0)</f>
        <v>0</v>
      </c>
      <c r="M480" s="77">
        <f>IFERROR(K480+L480,0)</f>
        <v>0</v>
      </c>
      <c r="N480" s="35"/>
    </row>
    <row r="481" spans="1:14" outlineLevel="1" x14ac:dyDescent="0.2">
      <c r="A481" s="122"/>
      <c r="B481" s="123"/>
      <c r="C481" s="128"/>
      <c r="D481" s="129"/>
      <c r="E481" s="105">
        <f t="shared" ref="E481:E518" si="100">IF(C481=$A$3,$C$3*NETWORKDAYS($C$477,$E$477),0)</f>
        <v>0</v>
      </c>
      <c r="F481" s="111">
        <f t="shared" ref="F481:F518" si="101">IFERROR(D481*E481,0)</f>
        <v>0</v>
      </c>
      <c r="G481" s="35">
        <f t="shared" ref="G481:G518" si="102">IFERROR(F481*$G$29,0)</f>
        <v>0</v>
      </c>
      <c r="H481" s="35">
        <f t="shared" ref="H481:H518" si="103">IFERROR(F481*$H$29,0)</f>
        <v>0</v>
      </c>
      <c r="I481" s="35">
        <f t="shared" si="98"/>
        <v>0</v>
      </c>
      <c r="J481" s="35">
        <f t="shared" si="99"/>
        <v>0</v>
      </c>
      <c r="K481" s="77">
        <f t="shared" ref="K481:K518" si="104">IFERROR(F481-SUM(G481:J481),0)</f>
        <v>0</v>
      </c>
      <c r="L481" s="35">
        <f>IFERROR(IF('Payroll 2022'!C481='Payroll 2022'!$A$3,IF('Income Statement 2022'!$M$22&gt;0,'Income Statement 2022'!$M$22*0.1*('Payroll 2022'!F481/SUMIF($C$480:$C$518,$A$3,$F$480:$F$518)),0),0),0)</f>
        <v>0</v>
      </c>
      <c r="M481" s="77">
        <f t="shared" ref="M481:M518" si="105">IFERROR(K481+L481,0)</f>
        <v>0</v>
      </c>
      <c r="N481" s="35"/>
    </row>
    <row r="482" spans="1:14" outlineLevel="1" x14ac:dyDescent="0.2">
      <c r="A482" s="122"/>
      <c r="B482" s="123"/>
      <c r="C482" s="128"/>
      <c r="D482" s="129"/>
      <c r="E482" s="105">
        <f t="shared" si="100"/>
        <v>0</v>
      </c>
      <c r="F482" s="111">
        <f t="shared" si="101"/>
        <v>0</v>
      </c>
      <c r="G482" s="35">
        <f t="shared" si="102"/>
        <v>0</v>
      </c>
      <c r="H482" s="35">
        <f t="shared" si="103"/>
        <v>0</v>
      </c>
      <c r="I482" s="35">
        <f t="shared" si="98"/>
        <v>0</v>
      </c>
      <c r="J482" s="35">
        <f t="shared" si="99"/>
        <v>0</v>
      </c>
      <c r="K482" s="77">
        <f t="shared" si="104"/>
        <v>0</v>
      </c>
      <c r="L482" s="35">
        <f>IFERROR(IF('Payroll 2022'!C482='Payroll 2022'!$A$3,IF('Income Statement 2022'!$M$22&gt;0,'Income Statement 2022'!$M$22*0.1*('Payroll 2022'!F482/SUMIF($C$480:$C$518,$A$3,$F$480:$F$518)),0),0),0)</f>
        <v>0</v>
      </c>
      <c r="M482" s="77">
        <f t="shared" si="105"/>
        <v>0</v>
      </c>
      <c r="N482" s="35"/>
    </row>
    <row r="483" spans="1:14" outlineLevel="1" x14ac:dyDescent="0.2">
      <c r="A483" s="122"/>
      <c r="B483" s="123"/>
      <c r="C483" s="128"/>
      <c r="D483" s="129"/>
      <c r="E483" s="105">
        <f t="shared" si="100"/>
        <v>0</v>
      </c>
      <c r="F483" s="111">
        <f t="shared" si="101"/>
        <v>0</v>
      </c>
      <c r="G483" s="35">
        <f t="shared" si="102"/>
        <v>0</v>
      </c>
      <c r="H483" s="35">
        <f t="shared" si="103"/>
        <v>0</v>
      </c>
      <c r="I483" s="35">
        <f t="shared" si="98"/>
        <v>0</v>
      </c>
      <c r="J483" s="35">
        <f t="shared" si="99"/>
        <v>0</v>
      </c>
      <c r="K483" s="77">
        <f t="shared" si="104"/>
        <v>0</v>
      </c>
      <c r="L483" s="35">
        <f>IFERROR(IF('Payroll 2022'!C483='Payroll 2022'!$A$3,IF('Income Statement 2022'!$M$22&gt;0,'Income Statement 2022'!$M$22*0.1*('Payroll 2022'!F483/SUMIF($C$480:$C$518,$A$3,$F$480:$F$518)),0),0),0)</f>
        <v>0</v>
      </c>
      <c r="M483" s="77">
        <f t="shared" si="105"/>
        <v>0</v>
      </c>
      <c r="N483" s="35"/>
    </row>
    <row r="484" spans="1:14" outlineLevel="1" x14ac:dyDescent="0.2">
      <c r="A484" s="122"/>
      <c r="B484" s="123"/>
      <c r="C484" s="128"/>
      <c r="D484" s="129"/>
      <c r="E484" s="105">
        <f t="shared" si="100"/>
        <v>0</v>
      </c>
      <c r="F484" s="111">
        <f t="shared" si="101"/>
        <v>0</v>
      </c>
      <c r="G484" s="35">
        <f t="shared" si="102"/>
        <v>0</v>
      </c>
      <c r="H484" s="35">
        <f t="shared" si="103"/>
        <v>0</v>
      </c>
      <c r="I484" s="35">
        <f t="shared" si="98"/>
        <v>0</v>
      </c>
      <c r="J484" s="35">
        <f t="shared" si="99"/>
        <v>0</v>
      </c>
      <c r="K484" s="77">
        <f t="shared" si="104"/>
        <v>0</v>
      </c>
      <c r="L484" s="35">
        <f>IFERROR(IF('Payroll 2022'!C484='Payroll 2022'!$A$3,IF('Income Statement 2022'!$M$22&gt;0,'Income Statement 2022'!$M$22*0.1*('Payroll 2022'!F484/SUMIF($C$480:$C$518,$A$3,$F$480:$F$518)),0),0),0)</f>
        <v>0</v>
      </c>
      <c r="M484" s="77">
        <f t="shared" si="105"/>
        <v>0</v>
      </c>
      <c r="N484" s="35"/>
    </row>
    <row r="485" spans="1:14" outlineLevel="1" x14ac:dyDescent="0.2">
      <c r="A485" s="122"/>
      <c r="B485" s="123"/>
      <c r="C485" s="128"/>
      <c r="D485" s="129"/>
      <c r="E485" s="105">
        <f t="shared" si="100"/>
        <v>0</v>
      </c>
      <c r="F485" s="111">
        <f t="shared" si="101"/>
        <v>0</v>
      </c>
      <c r="G485" s="35">
        <f t="shared" si="102"/>
        <v>0</v>
      </c>
      <c r="H485" s="35">
        <f t="shared" si="103"/>
        <v>0</v>
      </c>
      <c r="I485" s="35">
        <f t="shared" si="98"/>
        <v>0</v>
      </c>
      <c r="J485" s="35">
        <f t="shared" si="99"/>
        <v>0</v>
      </c>
      <c r="K485" s="77">
        <f t="shared" si="104"/>
        <v>0</v>
      </c>
      <c r="L485" s="35">
        <f>IFERROR(IF('Payroll 2022'!C485='Payroll 2022'!$A$3,IF('Income Statement 2022'!$M$22&gt;0,'Income Statement 2022'!$M$22*0.1*('Payroll 2022'!F485/SUMIF($C$480:$C$518,$A$3,$F$480:$F$518)),0),0),0)</f>
        <v>0</v>
      </c>
      <c r="M485" s="77">
        <f t="shared" si="105"/>
        <v>0</v>
      </c>
      <c r="N485" s="35"/>
    </row>
    <row r="486" spans="1:14" outlineLevel="1" x14ac:dyDescent="0.2">
      <c r="A486" s="122"/>
      <c r="B486" s="123"/>
      <c r="C486" s="128"/>
      <c r="D486" s="129"/>
      <c r="E486" s="105">
        <f t="shared" si="100"/>
        <v>0</v>
      </c>
      <c r="F486" s="111">
        <f t="shared" si="101"/>
        <v>0</v>
      </c>
      <c r="G486" s="35">
        <f t="shared" si="102"/>
        <v>0</v>
      </c>
      <c r="H486" s="35">
        <f t="shared" si="103"/>
        <v>0</v>
      </c>
      <c r="I486" s="35">
        <f t="shared" si="98"/>
        <v>0</v>
      </c>
      <c r="J486" s="35">
        <f t="shared" si="99"/>
        <v>0</v>
      </c>
      <c r="K486" s="77">
        <f t="shared" si="104"/>
        <v>0</v>
      </c>
      <c r="L486" s="35">
        <f>IFERROR(IF('Payroll 2022'!C486='Payroll 2022'!$A$3,IF('Income Statement 2022'!$M$22&gt;0,'Income Statement 2022'!$M$22*0.1*('Payroll 2022'!F486/SUMIF($C$480:$C$518,$A$3,$F$480:$F$518)),0),0),0)</f>
        <v>0</v>
      </c>
      <c r="M486" s="77">
        <f t="shared" si="105"/>
        <v>0</v>
      </c>
      <c r="N486" s="35"/>
    </row>
    <row r="487" spans="1:14" outlineLevel="1" x14ac:dyDescent="0.2">
      <c r="A487" s="122"/>
      <c r="B487" s="123"/>
      <c r="C487" s="128"/>
      <c r="D487" s="129"/>
      <c r="E487" s="105">
        <f t="shared" si="100"/>
        <v>0</v>
      </c>
      <c r="F487" s="111">
        <f t="shared" si="101"/>
        <v>0</v>
      </c>
      <c r="G487" s="35">
        <f t="shared" si="102"/>
        <v>0</v>
      </c>
      <c r="H487" s="35">
        <f t="shared" si="103"/>
        <v>0</v>
      </c>
      <c r="I487" s="35">
        <f t="shared" si="98"/>
        <v>0</v>
      </c>
      <c r="J487" s="35">
        <f t="shared" si="99"/>
        <v>0</v>
      </c>
      <c r="K487" s="77">
        <f t="shared" si="104"/>
        <v>0</v>
      </c>
      <c r="L487" s="35">
        <f>IFERROR(IF('Payroll 2022'!C487='Payroll 2022'!$A$3,IF('Income Statement 2022'!$M$22&gt;0,'Income Statement 2022'!$M$22*0.1*('Payroll 2022'!F487/SUMIF($C$480:$C$518,$A$3,$F$480:$F$518)),0),0),0)</f>
        <v>0</v>
      </c>
      <c r="M487" s="77">
        <f t="shared" si="105"/>
        <v>0</v>
      </c>
      <c r="N487" s="35"/>
    </row>
    <row r="488" spans="1:14" outlineLevel="1" x14ac:dyDescent="0.2">
      <c r="A488" s="122"/>
      <c r="B488" s="123"/>
      <c r="C488" s="128"/>
      <c r="D488" s="129"/>
      <c r="E488" s="105">
        <f t="shared" si="100"/>
        <v>0</v>
      </c>
      <c r="F488" s="111">
        <f t="shared" si="101"/>
        <v>0</v>
      </c>
      <c r="G488" s="35">
        <f t="shared" si="102"/>
        <v>0</v>
      </c>
      <c r="H488" s="35">
        <f t="shared" si="103"/>
        <v>0</v>
      </c>
      <c r="I488" s="35">
        <f t="shared" si="98"/>
        <v>0</v>
      </c>
      <c r="J488" s="35">
        <f t="shared" si="99"/>
        <v>0</v>
      </c>
      <c r="K488" s="77">
        <f t="shared" si="104"/>
        <v>0</v>
      </c>
      <c r="L488" s="35">
        <f>IFERROR(IF('Payroll 2022'!C488='Payroll 2022'!$A$3,IF('Income Statement 2022'!$M$22&gt;0,'Income Statement 2022'!$M$22*0.1*('Payroll 2022'!F488/SUMIF($C$480:$C$518,$A$3,$F$480:$F$518)),0),0),0)</f>
        <v>0</v>
      </c>
      <c r="M488" s="77">
        <f t="shared" si="105"/>
        <v>0</v>
      </c>
      <c r="N488" s="35"/>
    </row>
    <row r="489" spans="1:14" outlineLevel="1" x14ac:dyDescent="0.2">
      <c r="A489" s="122"/>
      <c r="B489" s="123"/>
      <c r="C489" s="128"/>
      <c r="D489" s="129"/>
      <c r="E489" s="105">
        <f t="shared" si="100"/>
        <v>0</v>
      </c>
      <c r="F489" s="111">
        <f t="shared" si="101"/>
        <v>0</v>
      </c>
      <c r="G489" s="35">
        <f t="shared" si="102"/>
        <v>0</v>
      </c>
      <c r="H489" s="35">
        <f t="shared" si="103"/>
        <v>0</v>
      </c>
      <c r="I489" s="35">
        <f t="shared" si="98"/>
        <v>0</v>
      </c>
      <c r="J489" s="35">
        <f t="shared" si="99"/>
        <v>0</v>
      </c>
      <c r="K489" s="77">
        <f t="shared" si="104"/>
        <v>0</v>
      </c>
      <c r="L489" s="35">
        <f>IFERROR(IF('Payroll 2022'!C489='Payroll 2022'!$A$3,IF('Income Statement 2022'!$M$22&gt;0,'Income Statement 2022'!$M$22*0.1*('Payroll 2022'!F489/SUMIF($C$480:$C$518,$A$3,$F$480:$F$518)),0),0),0)</f>
        <v>0</v>
      </c>
      <c r="M489" s="77">
        <f t="shared" si="105"/>
        <v>0</v>
      </c>
      <c r="N489" s="35"/>
    </row>
    <row r="490" spans="1:14" outlineLevel="1" x14ac:dyDescent="0.2">
      <c r="A490" s="109"/>
      <c r="B490" s="109"/>
      <c r="D490" s="130"/>
      <c r="E490" s="105">
        <f t="shared" si="100"/>
        <v>0</v>
      </c>
      <c r="F490" s="77">
        <f t="shared" si="101"/>
        <v>0</v>
      </c>
      <c r="G490" s="35">
        <f t="shared" si="102"/>
        <v>0</v>
      </c>
      <c r="H490" s="35">
        <f t="shared" si="103"/>
        <v>0</v>
      </c>
      <c r="I490" s="35">
        <f t="shared" si="98"/>
        <v>0</v>
      </c>
      <c r="J490" s="35">
        <f t="shared" si="99"/>
        <v>0</v>
      </c>
      <c r="K490" s="77">
        <f t="shared" si="104"/>
        <v>0</v>
      </c>
      <c r="L490" s="35">
        <f>IFERROR(IF('Payroll 2022'!C490='Payroll 2022'!$A$3,IF('Income Statement 2022'!$M$22&gt;0,'Income Statement 2022'!$M$22*0.1*('Payroll 2022'!F490/SUMIF($C$480:$C$518,$A$3,$F$480:$F$518)),0),0),0)</f>
        <v>0</v>
      </c>
      <c r="M490" s="77">
        <f t="shared" si="105"/>
        <v>0</v>
      </c>
      <c r="N490" s="35"/>
    </row>
    <row r="491" spans="1:14" outlineLevel="1" x14ac:dyDescent="0.2">
      <c r="A491" s="109"/>
      <c r="B491" s="109"/>
      <c r="D491" s="130"/>
      <c r="E491" s="105">
        <f t="shared" si="100"/>
        <v>0</v>
      </c>
      <c r="F491" s="77">
        <f t="shared" si="101"/>
        <v>0</v>
      </c>
      <c r="G491" s="35">
        <f t="shared" si="102"/>
        <v>0</v>
      </c>
      <c r="H491" s="35">
        <f t="shared" si="103"/>
        <v>0</v>
      </c>
      <c r="I491" s="35">
        <f t="shared" si="98"/>
        <v>0</v>
      </c>
      <c r="J491" s="35">
        <f t="shared" si="99"/>
        <v>0</v>
      </c>
      <c r="K491" s="77">
        <f t="shared" si="104"/>
        <v>0</v>
      </c>
      <c r="L491" s="35">
        <f>IFERROR(IF('Payroll 2022'!C491='Payroll 2022'!$A$3,IF('Income Statement 2022'!$M$22&gt;0,'Income Statement 2022'!$M$22*0.1*('Payroll 2022'!F491/SUMIF($C$480:$C$518,$A$3,$F$480:$F$518)),0),0),0)</f>
        <v>0</v>
      </c>
      <c r="M491" s="77">
        <f t="shared" si="105"/>
        <v>0</v>
      </c>
      <c r="N491" s="35"/>
    </row>
    <row r="492" spans="1:14" outlineLevel="1" x14ac:dyDescent="0.2">
      <c r="A492" s="109"/>
      <c r="B492" s="109"/>
      <c r="D492" s="130"/>
      <c r="E492" s="105">
        <f t="shared" si="100"/>
        <v>0</v>
      </c>
      <c r="F492" s="77">
        <f t="shared" si="101"/>
        <v>0</v>
      </c>
      <c r="G492" s="35">
        <f t="shared" si="102"/>
        <v>0</v>
      </c>
      <c r="H492" s="35">
        <f t="shared" si="103"/>
        <v>0</v>
      </c>
      <c r="I492" s="35">
        <f t="shared" si="98"/>
        <v>0</v>
      </c>
      <c r="J492" s="35">
        <f t="shared" si="99"/>
        <v>0</v>
      </c>
      <c r="K492" s="77">
        <f t="shared" si="104"/>
        <v>0</v>
      </c>
      <c r="L492" s="35">
        <f>IFERROR(IF('Payroll 2022'!C492='Payroll 2022'!$A$3,IF('Income Statement 2022'!$M$22&gt;0,'Income Statement 2022'!$M$22*0.1*('Payroll 2022'!F492/SUMIF($C$480:$C$518,$A$3,$F$480:$F$518)),0),0),0)</f>
        <v>0</v>
      </c>
      <c r="M492" s="77">
        <f t="shared" si="105"/>
        <v>0</v>
      </c>
      <c r="N492" s="35"/>
    </row>
    <row r="493" spans="1:14" outlineLevel="1" x14ac:dyDescent="0.2">
      <c r="A493" s="109"/>
      <c r="B493" s="109"/>
      <c r="D493" s="130"/>
      <c r="E493" s="105">
        <f t="shared" si="100"/>
        <v>0</v>
      </c>
      <c r="F493" s="77">
        <f t="shared" si="101"/>
        <v>0</v>
      </c>
      <c r="G493" s="35">
        <f t="shared" si="102"/>
        <v>0</v>
      </c>
      <c r="H493" s="35">
        <f t="shared" si="103"/>
        <v>0</v>
      </c>
      <c r="I493" s="35">
        <f t="shared" si="98"/>
        <v>0</v>
      </c>
      <c r="J493" s="35">
        <f t="shared" si="99"/>
        <v>0</v>
      </c>
      <c r="K493" s="77">
        <f t="shared" si="104"/>
        <v>0</v>
      </c>
      <c r="L493" s="35">
        <f>IFERROR(IF('Payroll 2022'!C493='Payroll 2022'!$A$3,IF('Income Statement 2022'!$M$22&gt;0,'Income Statement 2022'!$M$22*0.1*('Payroll 2022'!F493/SUMIF($C$480:$C$518,$A$3,$F$480:$F$518)),0),0),0)</f>
        <v>0</v>
      </c>
      <c r="M493" s="77">
        <f t="shared" si="105"/>
        <v>0</v>
      </c>
      <c r="N493" s="35"/>
    </row>
    <row r="494" spans="1:14" outlineLevel="1" x14ac:dyDescent="0.2">
      <c r="A494" s="109"/>
      <c r="B494" s="109"/>
      <c r="D494" s="130"/>
      <c r="E494" s="105">
        <f t="shared" si="100"/>
        <v>0</v>
      </c>
      <c r="F494" s="77">
        <f t="shared" si="101"/>
        <v>0</v>
      </c>
      <c r="G494" s="35">
        <f t="shared" si="102"/>
        <v>0</v>
      </c>
      <c r="H494" s="35">
        <f t="shared" si="103"/>
        <v>0</v>
      </c>
      <c r="I494" s="35">
        <f t="shared" si="98"/>
        <v>0</v>
      </c>
      <c r="J494" s="35">
        <f t="shared" si="99"/>
        <v>0</v>
      </c>
      <c r="K494" s="77">
        <f t="shared" si="104"/>
        <v>0</v>
      </c>
      <c r="L494" s="35">
        <f>IFERROR(IF('Payroll 2022'!C494='Payroll 2022'!$A$3,IF('Income Statement 2022'!$M$22&gt;0,'Income Statement 2022'!$M$22*0.1*('Payroll 2022'!F494/SUMIF($C$480:$C$518,$A$3,$F$480:$F$518)),0),0),0)</f>
        <v>0</v>
      </c>
      <c r="M494" s="77">
        <f t="shared" si="105"/>
        <v>0</v>
      </c>
      <c r="N494" s="35"/>
    </row>
    <row r="495" spans="1:14" outlineLevel="1" x14ac:dyDescent="0.2">
      <c r="A495" s="109"/>
      <c r="B495" s="109"/>
      <c r="D495" s="130"/>
      <c r="E495" s="105">
        <f t="shared" si="100"/>
        <v>0</v>
      </c>
      <c r="F495" s="77">
        <f t="shared" si="101"/>
        <v>0</v>
      </c>
      <c r="G495" s="35">
        <f t="shared" si="102"/>
        <v>0</v>
      </c>
      <c r="H495" s="35">
        <f t="shared" si="103"/>
        <v>0</v>
      </c>
      <c r="I495" s="35">
        <f t="shared" si="98"/>
        <v>0</v>
      </c>
      <c r="J495" s="35">
        <f t="shared" si="99"/>
        <v>0</v>
      </c>
      <c r="K495" s="77">
        <f t="shared" si="104"/>
        <v>0</v>
      </c>
      <c r="L495" s="35">
        <f>IFERROR(IF('Payroll 2022'!C495='Payroll 2022'!$A$3,IF('Income Statement 2022'!$M$22&gt;0,'Income Statement 2022'!$M$22*0.1*('Payroll 2022'!F495/SUMIF($C$480:$C$518,$A$3,$F$480:$F$518)),0),0),0)</f>
        <v>0</v>
      </c>
      <c r="M495" s="77">
        <f t="shared" si="105"/>
        <v>0</v>
      </c>
      <c r="N495" s="35"/>
    </row>
    <row r="496" spans="1:14" outlineLevel="1" x14ac:dyDescent="0.2">
      <c r="A496" s="109"/>
      <c r="B496" s="109"/>
      <c r="D496" s="130"/>
      <c r="E496" s="105">
        <f t="shared" si="100"/>
        <v>0</v>
      </c>
      <c r="F496" s="77">
        <f t="shared" si="101"/>
        <v>0</v>
      </c>
      <c r="G496" s="35">
        <f t="shared" si="102"/>
        <v>0</v>
      </c>
      <c r="H496" s="35">
        <f t="shared" si="103"/>
        <v>0</v>
      </c>
      <c r="I496" s="35">
        <f t="shared" si="98"/>
        <v>0</v>
      </c>
      <c r="J496" s="35">
        <f t="shared" si="99"/>
        <v>0</v>
      </c>
      <c r="K496" s="77">
        <f t="shared" si="104"/>
        <v>0</v>
      </c>
      <c r="L496" s="35">
        <f>IFERROR(IF('Payroll 2022'!C496='Payroll 2022'!$A$3,IF('Income Statement 2022'!$M$22&gt;0,'Income Statement 2022'!$M$22*0.1*('Payroll 2022'!F496/SUMIF($C$480:$C$518,$A$3,$F$480:$F$518)),0),0),0)</f>
        <v>0</v>
      </c>
      <c r="M496" s="77">
        <f t="shared" si="105"/>
        <v>0</v>
      </c>
      <c r="N496" s="35"/>
    </row>
    <row r="497" spans="1:14" outlineLevel="1" x14ac:dyDescent="0.2">
      <c r="A497" s="109"/>
      <c r="B497" s="109"/>
      <c r="D497" s="130"/>
      <c r="E497" s="105">
        <f t="shared" si="100"/>
        <v>0</v>
      </c>
      <c r="F497" s="77">
        <f t="shared" si="101"/>
        <v>0</v>
      </c>
      <c r="G497" s="35">
        <f t="shared" si="102"/>
        <v>0</v>
      </c>
      <c r="H497" s="35">
        <f t="shared" si="103"/>
        <v>0</v>
      </c>
      <c r="I497" s="35">
        <f t="shared" si="98"/>
        <v>0</v>
      </c>
      <c r="J497" s="35">
        <f t="shared" si="99"/>
        <v>0</v>
      </c>
      <c r="K497" s="77">
        <f t="shared" si="104"/>
        <v>0</v>
      </c>
      <c r="L497" s="35">
        <f>IFERROR(IF('Payroll 2022'!C497='Payroll 2022'!$A$3,IF('Income Statement 2022'!$M$22&gt;0,'Income Statement 2022'!$M$22*0.1*('Payroll 2022'!F497/SUMIF($C$480:$C$518,$A$3,$F$480:$F$518)),0),0),0)</f>
        <v>0</v>
      </c>
      <c r="M497" s="77">
        <f t="shared" si="105"/>
        <v>0</v>
      </c>
      <c r="N497" s="35"/>
    </row>
    <row r="498" spans="1:14" outlineLevel="1" x14ac:dyDescent="0.2">
      <c r="A498" s="109"/>
      <c r="B498" s="109"/>
      <c r="D498" s="130"/>
      <c r="E498" s="105">
        <f t="shared" si="100"/>
        <v>0</v>
      </c>
      <c r="F498" s="77">
        <f t="shared" si="101"/>
        <v>0</v>
      </c>
      <c r="G498" s="35">
        <f t="shared" si="102"/>
        <v>0</v>
      </c>
      <c r="H498" s="35">
        <f t="shared" si="103"/>
        <v>0</v>
      </c>
      <c r="I498" s="35">
        <f t="shared" si="98"/>
        <v>0</v>
      </c>
      <c r="J498" s="35">
        <f t="shared" si="99"/>
        <v>0</v>
      </c>
      <c r="K498" s="77">
        <f t="shared" si="104"/>
        <v>0</v>
      </c>
      <c r="L498" s="35">
        <f>IFERROR(IF('Payroll 2022'!C498='Payroll 2022'!$A$3,IF('Income Statement 2022'!$M$22&gt;0,'Income Statement 2022'!$M$22*0.1*('Payroll 2022'!F498/SUMIF($C$480:$C$518,$A$3,$F$480:$F$518)),0),0),0)</f>
        <v>0</v>
      </c>
      <c r="M498" s="77">
        <f t="shared" si="105"/>
        <v>0</v>
      </c>
      <c r="N498" s="35"/>
    </row>
    <row r="499" spans="1:14" outlineLevel="1" x14ac:dyDescent="0.2">
      <c r="A499" s="109"/>
      <c r="B499" s="109"/>
      <c r="D499" s="130"/>
      <c r="E499" s="105">
        <f t="shared" si="100"/>
        <v>0</v>
      </c>
      <c r="F499" s="77">
        <f t="shared" si="101"/>
        <v>0</v>
      </c>
      <c r="G499" s="35">
        <f t="shared" si="102"/>
        <v>0</v>
      </c>
      <c r="H499" s="35">
        <f t="shared" si="103"/>
        <v>0</v>
      </c>
      <c r="I499" s="35">
        <f t="shared" si="98"/>
        <v>0</v>
      </c>
      <c r="J499" s="35">
        <f t="shared" si="99"/>
        <v>0</v>
      </c>
      <c r="K499" s="77">
        <f t="shared" si="104"/>
        <v>0</v>
      </c>
      <c r="L499" s="35">
        <f>IFERROR(IF('Payroll 2022'!C499='Payroll 2022'!$A$3,IF('Income Statement 2022'!$M$22&gt;0,'Income Statement 2022'!$M$22*0.1*('Payroll 2022'!F499/SUMIF($C$480:$C$518,$A$3,$F$480:$F$518)),0),0),0)</f>
        <v>0</v>
      </c>
      <c r="M499" s="77">
        <f t="shared" si="105"/>
        <v>0</v>
      </c>
      <c r="N499" s="35"/>
    </row>
    <row r="500" spans="1:14" outlineLevel="1" x14ac:dyDescent="0.2">
      <c r="A500" s="109"/>
      <c r="B500" s="109"/>
      <c r="D500" s="130"/>
      <c r="E500" s="105">
        <f t="shared" si="100"/>
        <v>0</v>
      </c>
      <c r="F500" s="77">
        <f t="shared" si="101"/>
        <v>0</v>
      </c>
      <c r="G500" s="35">
        <f t="shared" si="102"/>
        <v>0</v>
      </c>
      <c r="H500" s="35">
        <f t="shared" si="103"/>
        <v>0</v>
      </c>
      <c r="I500" s="35">
        <f t="shared" si="98"/>
        <v>0</v>
      </c>
      <c r="J500" s="35">
        <f t="shared" si="99"/>
        <v>0</v>
      </c>
      <c r="K500" s="77">
        <f t="shared" si="104"/>
        <v>0</v>
      </c>
      <c r="L500" s="35">
        <f>IFERROR(IF('Payroll 2022'!C500='Payroll 2022'!$A$3,IF('Income Statement 2022'!$M$22&gt;0,'Income Statement 2022'!$M$22*0.1*('Payroll 2022'!F500/SUMIF($C$480:$C$518,$A$3,$F$480:$F$518)),0),0),0)</f>
        <v>0</v>
      </c>
      <c r="M500" s="77">
        <f t="shared" si="105"/>
        <v>0</v>
      </c>
      <c r="N500" s="35"/>
    </row>
    <row r="501" spans="1:14" outlineLevel="1" x14ac:dyDescent="0.2">
      <c r="A501" s="109"/>
      <c r="B501" s="109"/>
      <c r="D501" s="130"/>
      <c r="E501" s="105">
        <f t="shared" si="100"/>
        <v>0</v>
      </c>
      <c r="F501" s="77">
        <f t="shared" si="101"/>
        <v>0</v>
      </c>
      <c r="G501" s="35">
        <f t="shared" si="102"/>
        <v>0</v>
      </c>
      <c r="H501" s="35">
        <f t="shared" si="103"/>
        <v>0</v>
      </c>
      <c r="I501" s="35">
        <f t="shared" si="98"/>
        <v>0</v>
      </c>
      <c r="J501" s="35">
        <f t="shared" si="99"/>
        <v>0</v>
      </c>
      <c r="K501" s="77">
        <f t="shared" si="104"/>
        <v>0</v>
      </c>
      <c r="L501" s="35">
        <f>IFERROR(IF('Payroll 2022'!C501='Payroll 2022'!$A$3,IF('Income Statement 2022'!$M$22&gt;0,'Income Statement 2022'!$M$22*0.1*('Payroll 2022'!F501/SUMIF($C$480:$C$518,$A$3,$F$480:$F$518)),0),0),0)</f>
        <v>0</v>
      </c>
      <c r="M501" s="77">
        <f t="shared" si="105"/>
        <v>0</v>
      </c>
      <c r="N501" s="35"/>
    </row>
    <row r="502" spans="1:14" outlineLevel="1" x14ac:dyDescent="0.2">
      <c r="A502" s="109"/>
      <c r="B502" s="109"/>
      <c r="D502" s="130"/>
      <c r="E502" s="105">
        <f t="shared" si="100"/>
        <v>0</v>
      </c>
      <c r="F502" s="77">
        <f t="shared" si="101"/>
        <v>0</v>
      </c>
      <c r="G502" s="35">
        <f t="shared" si="102"/>
        <v>0</v>
      </c>
      <c r="H502" s="35">
        <f t="shared" si="103"/>
        <v>0</v>
      </c>
      <c r="I502" s="35">
        <f t="shared" si="98"/>
        <v>0</v>
      </c>
      <c r="J502" s="35">
        <f t="shared" si="99"/>
        <v>0</v>
      </c>
      <c r="K502" s="77">
        <f t="shared" si="104"/>
        <v>0</v>
      </c>
      <c r="L502" s="35">
        <f>IFERROR(IF('Payroll 2022'!C502='Payroll 2022'!$A$3,IF('Income Statement 2022'!$M$22&gt;0,'Income Statement 2022'!$M$22*0.1*('Payroll 2022'!F502/SUMIF($C$480:$C$518,$A$3,$F$480:$F$518)),0),0),0)</f>
        <v>0</v>
      </c>
      <c r="M502" s="77">
        <f t="shared" si="105"/>
        <v>0</v>
      </c>
      <c r="N502" s="35"/>
    </row>
    <row r="503" spans="1:14" outlineLevel="1" x14ac:dyDescent="0.2">
      <c r="A503" s="109"/>
      <c r="B503" s="109"/>
      <c r="D503" s="130"/>
      <c r="E503" s="105">
        <f t="shared" si="100"/>
        <v>0</v>
      </c>
      <c r="F503" s="77">
        <f t="shared" si="101"/>
        <v>0</v>
      </c>
      <c r="G503" s="35">
        <f t="shared" si="102"/>
        <v>0</v>
      </c>
      <c r="H503" s="35">
        <f t="shared" si="103"/>
        <v>0</v>
      </c>
      <c r="I503" s="35">
        <f t="shared" si="98"/>
        <v>0</v>
      </c>
      <c r="J503" s="35">
        <f t="shared" si="99"/>
        <v>0</v>
      </c>
      <c r="K503" s="77">
        <f t="shared" si="104"/>
        <v>0</v>
      </c>
      <c r="L503" s="35">
        <f>IFERROR(IF('Payroll 2022'!C503='Payroll 2022'!$A$3,IF('Income Statement 2022'!$M$22&gt;0,'Income Statement 2022'!$M$22*0.1*('Payroll 2022'!F503/SUMIF($C$480:$C$518,$A$3,$F$480:$F$518)),0),0),0)</f>
        <v>0</v>
      </c>
      <c r="M503" s="77">
        <f t="shared" si="105"/>
        <v>0</v>
      </c>
      <c r="N503" s="35"/>
    </row>
    <row r="504" spans="1:14" outlineLevel="1" x14ac:dyDescent="0.2">
      <c r="A504" s="109"/>
      <c r="B504" s="109"/>
      <c r="D504" s="130"/>
      <c r="E504" s="105">
        <f t="shared" si="100"/>
        <v>0</v>
      </c>
      <c r="F504" s="77">
        <f t="shared" si="101"/>
        <v>0</v>
      </c>
      <c r="G504" s="35">
        <f t="shared" si="102"/>
        <v>0</v>
      </c>
      <c r="H504" s="35">
        <f t="shared" si="103"/>
        <v>0</v>
      </c>
      <c r="I504" s="35">
        <f t="shared" si="98"/>
        <v>0</v>
      </c>
      <c r="J504" s="35">
        <f t="shared" si="99"/>
        <v>0</v>
      </c>
      <c r="K504" s="77">
        <f t="shared" si="104"/>
        <v>0</v>
      </c>
      <c r="L504" s="35">
        <f>IFERROR(IF('Payroll 2022'!C504='Payroll 2022'!$A$3,IF('Income Statement 2022'!$M$22&gt;0,'Income Statement 2022'!$M$22*0.1*('Payroll 2022'!F504/SUMIF($C$480:$C$518,$A$3,$F$480:$F$518)),0),0),0)</f>
        <v>0</v>
      </c>
      <c r="M504" s="77">
        <f t="shared" si="105"/>
        <v>0</v>
      </c>
      <c r="N504" s="35"/>
    </row>
    <row r="505" spans="1:14" outlineLevel="1" x14ac:dyDescent="0.2">
      <c r="A505" s="109"/>
      <c r="B505" s="109"/>
      <c r="D505" s="130"/>
      <c r="E505" s="105">
        <f t="shared" si="100"/>
        <v>0</v>
      </c>
      <c r="F505" s="77">
        <f t="shared" si="101"/>
        <v>0</v>
      </c>
      <c r="G505" s="35">
        <f t="shared" si="102"/>
        <v>0</v>
      </c>
      <c r="H505" s="35">
        <f t="shared" si="103"/>
        <v>0</v>
      </c>
      <c r="I505" s="35">
        <f t="shared" si="98"/>
        <v>0</v>
      </c>
      <c r="J505" s="35">
        <f t="shared" si="99"/>
        <v>0</v>
      </c>
      <c r="K505" s="77">
        <f t="shared" si="104"/>
        <v>0</v>
      </c>
      <c r="L505" s="35">
        <f>IFERROR(IF('Payroll 2022'!C505='Payroll 2022'!$A$3,IF('Income Statement 2022'!$M$22&gt;0,'Income Statement 2022'!$M$22*0.1*('Payroll 2022'!F505/SUMIF($C$480:$C$518,$A$3,$F$480:$F$518)),0),0),0)</f>
        <v>0</v>
      </c>
      <c r="M505" s="77">
        <f t="shared" si="105"/>
        <v>0</v>
      </c>
      <c r="N505" s="35"/>
    </row>
    <row r="506" spans="1:14" outlineLevel="1" x14ac:dyDescent="0.2">
      <c r="A506" s="109"/>
      <c r="B506" s="109"/>
      <c r="D506" s="130"/>
      <c r="E506" s="105">
        <f t="shared" si="100"/>
        <v>0</v>
      </c>
      <c r="F506" s="77">
        <f t="shared" si="101"/>
        <v>0</v>
      </c>
      <c r="G506" s="35">
        <f t="shared" si="102"/>
        <v>0</v>
      </c>
      <c r="H506" s="35">
        <f t="shared" si="103"/>
        <v>0</v>
      </c>
      <c r="I506" s="35">
        <f t="shared" si="98"/>
        <v>0</v>
      </c>
      <c r="J506" s="35">
        <f t="shared" si="99"/>
        <v>0</v>
      </c>
      <c r="K506" s="77">
        <f t="shared" si="104"/>
        <v>0</v>
      </c>
      <c r="L506" s="35">
        <f>IFERROR(IF('Payroll 2022'!C506='Payroll 2022'!$A$3,IF('Income Statement 2022'!$M$22&gt;0,'Income Statement 2022'!$M$22*0.1*('Payroll 2022'!F506/SUMIF($C$480:$C$518,$A$3,$F$480:$F$518)),0),0),0)</f>
        <v>0</v>
      </c>
      <c r="M506" s="77">
        <f t="shared" si="105"/>
        <v>0</v>
      </c>
      <c r="N506" s="35"/>
    </row>
    <row r="507" spans="1:14" outlineLevel="1" x14ac:dyDescent="0.2">
      <c r="A507" s="109"/>
      <c r="B507" s="109"/>
      <c r="D507" s="130"/>
      <c r="E507" s="105">
        <f t="shared" si="100"/>
        <v>0</v>
      </c>
      <c r="F507" s="77">
        <f t="shared" si="101"/>
        <v>0</v>
      </c>
      <c r="G507" s="35">
        <f t="shared" si="102"/>
        <v>0</v>
      </c>
      <c r="H507" s="35">
        <f t="shared" si="103"/>
        <v>0</v>
      </c>
      <c r="I507" s="35">
        <f t="shared" si="98"/>
        <v>0</v>
      </c>
      <c r="J507" s="35">
        <f t="shared" si="99"/>
        <v>0</v>
      </c>
      <c r="K507" s="77">
        <f t="shared" si="104"/>
        <v>0</v>
      </c>
      <c r="L507" s="35">
        <f>IFERROR(IF('Payroll 2022'!C507='Payroll 2022'!$A$3,IF('Income Statement 2022'!$M$22&gt;0,'Income Statement 2022'!$M$22*0.1*('Payroll 2022'!F507/SUMIF($C$480:$C$518,$A$3,$F$480:$F$518)),0),0),0)</f>
        <v>0</v>
      </c>
      <c r="M507" s="77">
        <f t="shared" si="105"/>
        <v>0</v>
      </c>
      <c r="N507" s="35"/>
    </row>
    <row r="508" spans="1:14" outlineLevel="1" x14ac:dyDescent="0.2">
      <c r="A508" s="109"/>
      <c r="B508" s="109"/>
      <c r="D508" s="130"/>
      <c r="E508" s="105">
        <f t="shared" si="100"/>
        <v>0</v>
      </c>
      <c r="F508" s="77">
        <f t="shared" si="101"/>
        <v>0</v>
      </c>
      <c r="G508" s="35">
        <f t="shared" si="102"/>
        <v>0</v>
      </c>
      <c r="H508" s="35">
        <f t="shared" si="103"/>
        <v>0</v>
      </c>
      <c r="I508" s="35">
        <f t="shared" si="98"/>
        <v>0</v>
      </c>
      <c r="J508" s="35">
        <f t="shared" si="99"/>
        <v>0</v>
      </c>
      <c r="K508" s="77">
        <f t="shared" si="104"/>
        <v>0</v>
      </c>
      <c r="L508" s="35">
        <f>IFERROR(IF('Payroll 2022'!C508='Payroll 2022'!$A$3,IF('Income Statement 2022'!$M$22&gt;0,'Income Statement 2022'!$M$22*0.1*('Payroll 2022'!F508/SUMIF($C$480:$C$518,$A$3,$F$480:$F$518)),0),0),0)</f>
        <v>0</v>
      </c>
      <c r="M508" s="77">
        <f t="shared" si="105"/>
        <v>0</v>
      </c>
      <c r="N508" s="35"/>
    </row>
    <row r="509" spans="1:14" outlineLevel="1" x14ac:dyDescent="0.2">
      <c r="A509" s="109"/>
      <c r="B509" s="109"/>
      <c r="D509" s="130"/>
      <c r="E509" s="105">
        <f t="shared" si="100"/>
        <v>0</v>
      </c>
      <c r="F509" s="77">
        <f t="shared" si="101"/>
        <v>0</v>
      </c>
      <c r="G509" s="35">
        <f t="shared" si="102"/>
        <v>0</v>
      </c>
      <c r="H509" s="35">
        <f t="shared" si="103"/>
        <v>0</v>
      </c>
      <c r="I509" s="35">
        <f t="shared" si="98"/>
        <v>0</v>
      </c>
      <c r="J509" s="35">
        <f t="shared" si="99"/>
        <v>0</v>
      </c>
      <c r="K509" s="77">
        <f t="shared" si="104"/>
        <v>0</v>
      </c>
      <c r="L509" s="35">
        <f>IFERROR(IF('Payroll 2022'!C509='Payroll 2022'!$A$3,IF('Income Statement 2022'!$M$22&gt;0,'Income Statement 2022'!$M$22*0.1*('Payroll 2022'!F509/SUMIF($C$480:$C$518,$A$3,$F$480:$F$518)),0),0),0)</f>
        <v>0</v>
      </c>
      <c r="M509" s="77">
        <f t="shared" si="105"/>
        <v>0</v>
      </c>
      <c r="N509" s="35"/>
    </row>
    <row r="510" spans="1:14" outlineLevel="1" x14ac:dyDescent="0.2">
      <c r="A510" s="109"/>
      <c r="B510" s="109"/>
      <c r="D510" s="130"/>
      <c r="E510" s="105">
        <f t="shared" si="100"/>
        <v>0</v>
      </c>
      <c r="F510" s="77">
        <f t="shared" si="101"/>
        <v>0</v>
      </c>
      <c r="G510" s="35">
        <f t="shared" si="102"/>
        <v>0</v>
      </c>
      <c r="H510" s="35">
        <f t="shared" si="103"/>
        <v>0</v>
      </c>
      <c r="I510" s="35">
        <f t="shared" si="98"/>
        <v>0</v>
      </c>
      <c r="J510" s="35">
        <f t="shared" si="99"/>
        <v>0</v>
      </c>
      <c r="K510" s="77">
        <f t="shared" si="104"/>
        <v>0</v>
      </c>
      <c r="L510" s="35">
        <f>IFERROR(IF('Payroll 2022'!C510='Payroll 2022'!$A$3,IF('Income Statement 2022'!$M$22&gt;0,'Income Statement 2022'!$M$22*0.1*('Payroll 2022'!F510/SUMIF($C$480:$C$518,$A$3,$F$480:$F$518)),0),0),0)</f>
        <v>0</v>
      </c>
      <c r="M510" s="77">
        <f t="shared" si="105"/>
        <v>0</v>
      </c>
      <c r="N510" s="35"/>
    </row>
    <row r="511" spans="1:14" outlineLevel="1" x14ac:dyDescent="0.2">
      <c r="A511" s="109"/>
      <c r="B511" s="109"/>
      <c r="D511" s="130"/>
      <c r="E511" s="105">
        <f t="shared" si="100"/>
        <v>0</v>
      </c>
      <c r="F511" s="77">
        <f t="shared" si="101"/>
        <v>0</v>
      </c>
      <c r="G511" s="35">
        <f t="shared" si="102"/>
        <v>0</v>
      </c>
      <c r="H511" s="35">
        <f t="shared" si="103"/>
        <v>0</v>
      </c>
      <c r="I511" s="35">
        <f t="shared" si="98"/>
        <v>0</v>
      </c>
      <c r="J511" s="35">
        <f t="shared" si="99"/>
        <v>0</v>
      </c>
      <c r="K511" s="77">
        <f t="shared" si="104"/>
        <v>0</v>
      </c>
      <c r="L511" s="35">
        <f>IFERROR(IF('Payroll 2022'!C511='Payroll 2022'!$A$3,IF('Income Statement 2022'!$M$22&gt;0,'Income Statement 2022'!$M$22*0.1*('Payroll 2022'!F511/SUMIF($C$480:$C$518,$A$3,$F$480:$F$518)),0),0),0)</f>
        <v>0</v>
      </c>
      <c r="M511" s="77">
        <f t="shared" si="105"/>
        <v>0</v>
      </c>
      <c r="N511" s="35"/>
    </row>
    <row r="512" spans="1:14" outlineLevel="1" x14ac:dyDescent="0.2">
      <c r="A512" s="109"/>
      <c r="B512" s="109"/>
      <c r="D512" s="130"/>
      <c r="E512" s="105">
        <f t="shared" si="100"/>
        <v>0</v>
      </c>
      <c r="F512" s="77">
        <f t="shared" si="101"/>
        <v>0</v>
      </c>
      <c r="G512" s="35">
        <f t="shared" si="102"/>
        <v>0</v>
      </c>
      <c r="H512" s="35">
        <f t="shared" si="103"/>
        <v>0</v>
      </c>
      <c r="I512" s="35">
        <f t="shared" si="98"/>
        <v>0</v>
      </c>
      <c r="J512" s="35">
        <f t="shared" si="99"/>
        <v>0</v>
      </c>
      <c r="K512" s="77">
        <f t="shared" si="104"/>
        <v>0</v>
      </c>
      <c r="L512" s="35">
        <f>IFERROR(IF('Payroll 2022'!C512='Payroll 2022'!$A$3,IF('Income Statement 2022'!$M$22&gt;0,'Income Statement 2022'!$M$22*0.1*('Payroll 2022'!F512/SUMIF($C$480:$C$518,$A$3,$F$480:$F$518)),0),0),0)</f>
        <v>0</v>
      </c>
      <c r="M512" s="77">
        <f t="shared" si="105"/>
        <v>0</v>
      </c>
      <c r="N512" s="35"/>
    </row>
    <row r="513" spans="1:14" outlineLevel="1" x14ac:dyDescent="0.2">
      <c r="A513" s="109"/>
      <c r="B513" s="109"/>
      <c r="D513" s="130"/>
      <c r="E513" s="105">
        <f t="shared" si="100"/>
        <v>0</v>
      </c>
      <c r="F513" s="77">
        <f t="shared" si="101"/>
        <v>0</v>
      </c>
      <c r="G513" s="35">
        <f t="shared" si="102"/>
        <v>0</v>
      </c>
      <c r="H513" s="35">
        <f t="shared" si="103"/>
        <v>0</v>
      </c>
      <c r="I513" s="35">
        <f t="shared" si="98"/>
        <v>0</v>
      </c>
      <c r="J513" s="35">
        <f t="shared" si="99"/>
        <v>0</v>
      </c>
      <c r="K513" s="77">
        <f t="shared" si="104"/>
        <v>0</v>
      </c>
      <c r="L513" s="35">
        <f>IFERROR(IF('Payroll 2022'!C513='Payroll 2022'!$A$3,IF('Income Statement 2022'!$M$22&gt;0,'Income Statement 2022'!$M$22*0.1*('Payroll 2022'!F513/SUMIF($C$480:$C$518,$A$3,$F$480:$F$518)),0),0),0)</f>
        <v>0</v>
      </c>
      <c r="M513" s="77">
        <f t="shared" si="105"/>
        <v>0</v>
      </c>
      <c r="N513" s="35"/>
    </row>
    <row r="514" spans="1:14" outlineLevel="1" x14ac:dyDescent="0.2">
      <c r="A514" s="109"/>
      <c r="B514" s="109"/>
      <c r="D514" s="130"/>
      <c r="E514" s="105">
        <f t="shared" si="100"/>
        <v>0</v>
      </c>
      <c r="F514" s="77">
        <f t="shared" si="101"/>
        <v>0</v>
      </c>
      <c r="G514" s="35">
        <f t="shared" si="102"/>
        <v>0</v>
      </c>
      <c r="H514" s="35">
        <f t="shared" si="103"/>
        <v>0</v>
      </c>
      <c r="I514" s="35">
        <f t="shared" si="98"/>
        <v>0</v>
      </c>
      <c r="J514" s="35">
        <f t="shared" si="99"/>
        <v>0</v>
      </c>
      <c r="K514" s="77">
        <f t="shared" si="104"/>
        <v>0</v>
      </c>
      <c r="L514" s="35">
        <f>IFERROR(IF('Payroll 2022'!C514='Payroll 2022'!$A$3,IF('Income Statement 2022'!$M$22&gt;0,'Income Statement 2022'!$M$22*0.1*('Payroll 2022'!F514/SUMIF($C$480:$C$518,$A$3,$F$480:$F$518)),0),0),0)</f>
        <v>0</v>
      </c>
      <c r="M514" s="77">
        <f t="shared" si="105"/>
        <v>0</v>
      </c>
      <c r="N514" s="35"/>
    </row>
    <row r="515" spans="1:14" outlineLevel="1" x14ac:dyDescent="0.2">
      <c r="A515" s="109"/>
      <c r="B515" s="109"/>
      <c r="D515" s="130"/>
      <c r="E515" s="105">
        <f t="shared" si="100"/>
        <v>0</v>
      </c>
      <c r="F515" s="77">
        <f t="shared" si="101"/>
        <v>0</v>
      </c>
      <c r="G515" s="35">
        <f t="shared" si="102"/>
        <v>0</v>
      </c>
      <c r="H515" s="35">
        <f t="shared" si="103"/>
        <v>0</v>
      </c>
      <c r="I515" s="35">
        <f t="shared" si="98"/>
        <v>0</v>
      </c>
      <c r="J515" s="35">
        <f t="shared" si="99"/>
        <v>0</v>
      </c>
      <c r="K515" s="77">
        <f t="shared" si="104"/>
        <v>0</v>
      </c>
      <c r="L515" s="35">
        <f>IFERROR(IF('Payroll 2022'!C515='Payroll 2022'!$A$3,IF('Income Statement 2022'!$M$22&gt;0,'Income Statement 2022'!$M$22*0.1*('Payroll 2022'!F515/SUMIF($C$480:$C$518,$A$3,$F$480:$F$518)),0),0),0)</f>
        <v>0</v>
      </c>
      <c r="M515" s="77">
        <f t="shared" si="105"/>
        <v>0</v>
      </c>
      <c r="N515" s="35"/>
    </row>
    <row r="516" spans="1:14" outlineLevel="1" x14ac:dyDescent="0.2">
      <c r="A516" s="109"/>
      <c r="B516" s="109"/>
      <c r="D516" s="130"/>
      <c r="E516" s="105">
        <f t="shared" si="100"/>
        <v>0</v>
      </c>
      <c r="F516" s="77">
        <f t="shared" si="101"/>
        <v>0</v>
      </c>
      <c r="G516" s="35">
        <f t="shared" si="102"/>
        <v>0</v>
      </c>
      <c r="H516" s="35">
        <f t="shared" si="103"/>
        <v>0</v>
      </c>
      <c r="I516" s="35">
        <f t="shared" si="98"/>
        <v>0</v>
      </c>
      <c r="J516" s="35">
        <f t="shared" si="99"/>
        <v>0</v>
      </c>
      <c r="K516" s="77">
        <f t="shared" si="104"/>
        <v>0</v>
      </c>
      <c r="L516" s="35">
        <f>IFERROR(IF('Payroll 2022'!C516='Payroll 2022'!$A$3,IF('Income Statement 2022'!$M$22&gt;0,'Income Statement 2022'!$M$22*0.1*('Payroll 2022'!F516/SUMIF($C$480:$C$518,$A$3,$F$480:$F$518)),0),0),0)</f>
        <v>0</v>
      </c>
      <c r="M516" s="77">
        <f t="shared" si="105"/>
        <v>0</v>
      </c>
      <c r="N516" s="35"/>
    </row>
    <row r="517" spans="1:14" outlineLevel="1" x14ac:dyDescent="0.2">
      <c r="A517" s="109"/>
      <c r="B517" s="109"/>
      <c r="D517" s="130"/>
      <c r="E517" s="105">
        <f t="shared" si="100"/>
        <v>0</v>
      </c>
      <c r="F517" s="77">
        <f t="shared" si="101"/>
        <v>0</v>
      </c>
      <c r="G517" s="35">
        <f t="shared" si="102"/>
        <v>0</v>
      </c>
      <c r="H517" s="35">
        <f t="shared" si="103"/>
        <v>0</v>
      </c>
      <c r="I517" s="35">
        <f t="shared" si="98"/>
        <v>0</v>
      </c>
      <c r="J517" s="35">
        <f t="shared" si="99"/>
        <v>0</v>
      </c>
      <c r="K517" s="77">
        <f t="shared" si="104"/>
        <v>0</v>
      </c>
      <c r="L517" s="35">
        <f>IFERROR(IF('Payroll 2022'!C517='Payroll 2022'!$A$3,IF('Income Statement 2022'!$M$22&gt;0,'Income Statement 2022'!$M$22*0.1*('Payroll 2022'!F517/SUMIF($C$480:$C$518,$A$3,$F$480:$F$518)),0),0),0)</f>
        <v>0</v>
      </c>
      <c r="M517" s="77">
        <f t="shared" si="105"/>
        <v>0</v>
      </c>
      <c r="N517" s="35"/>
    </row>
    <row r="518" spans="1:14" ht="13.5" outlineLevel="1" thickBot="1" x14ac:dyDescent="0.25">
      <c r="A518" s="112"/>
      <c r="B518" s="112"/>
      <c r="C518" s="131"/>
      <c r="D518" s="132"/>
      <c r="E518" s="116">
        <f t="shared" si="100"/>
        <v>0</v>
      </c>
      <c r="F518" s="118">
        <f t="shared" si="101"/>
        <v>0</v>
      </c>
      <c r="G518" s="114">
        <f t="shared" si="102"/>
        <v>0</v>
      </c>
      <c r="H518" s="114">
        <f t="shared" si="103"/>
        <v>0</v>
      </c>
      <c r="I518" s="114">
        <f t="shared" si="98"/>
        <v>0</v>
      </c>
      <c r="J518" s="114">
        <f t="shared" si="99"/>
        <v>0</v>
      </c>
      <c r="K518" s="118">
        <f t="shared" si="104"/>
        <v>0</v>
      </c>
      <c r="L518" s="114">
        <f>IFERROR(IF('Payroll 2022'!C518='Payroll 2022'!$A$3,IF('Income Statement 2022'!$M$22&gt;0,'Income Statement 2022'!$M$22*0.1*('Payroll 2022'!F518/SUMIF($C$480:$C$518,$A$3,$F$480:$F$518)),0),0),0)</f>
        <v>0</v>
      </c>
      <c r="M518" s="118">
        <f t="shared" si="105"/>
        <v>0</v>
      </c>
      <c r="N518" s="35"/>
    </row>
    <row r="519" spans="1:14" outlineLevel="1" x14ac:dyDescent="0.2">
      <c r="A519" s="67" t="s">
        <v>146</v>
      </c>
      <c r="B519" s="67"/>
      <c r="C519" s="67"/>
      <c r="D519" s="126"/>
      <c r="E519" s="77">
        <f>IFERROR(SUM(E480:E518),"")</f>
        <v>0</v>
      </c>
      <c r="F519" s="77">
        <f t="shared" ref="F519:M519" si="106">IFERROR(SUM(F480:F518),"")</f>
        <v>0</v>
      </c>
      <c r="G519" s="77">
        <f t="shared" si="106"/>
        <v>0</v>
      </c>
      <c r="H519" s="77">
        <f t="shared" si="106"/>
        <v>0</v>
      </c>
      <c r="I519" s="77">
        <f t="shared" si="106"/>
        <v>0</v>
      </c>
      <c r="J519" s="77">
        <f t="shared" si="106"/>
        <v>0</v>
      </c>
      <c r="K519" s="77">
        <f t="shared" si="106"/>
        <v>0</v>
      </c>
      <c r="L519" s="77">
        <f t="shared" si="106"/>
        <v>0</v>
      </c>
      <c r="M519" s="77">
        <f t="shared" si="106"/>
        <v>0</v>
      </c>
      <c r="N519" s="35"/>
    </row>
    <row r="520" spans="1:14" outlineLevel="1" x14ac:dyDescent="0.2">
      <c r="E520" s="35"/>
      <c r="F520" s="35"/>
      <c r="G520" s="35"/>
      <c r="H520" s="35"/>
      <c r="I520" s="35"/>
      <c r="J520" s="35"/>
      <c r="K520" s="35"/>
      <c r="L520" s="35"/>
      <c r="M520" s="35"/>
      <c r="N520" s="35"/>
    </row>
    <row r="521" spans="1:14" x14ac:dyDescent="0.2">
      <c r="E521" s="35"/>
      <c r="F521" s="35"/>
      <c r="G521" s="35"/>
      <c r="H521" s="35"/>
      <c r="I521" s="35"/>
      <c r="J521" s="35"/>
      <c r="K521" s="35"/>
      <c r="L521" s="35"/>
      <c r="M521" s="35"/>
      <c r="N521" s="35"/>
    </row>
    <row r="522" spans="1:14" x14ac:dyDescent="0.2">
      <c r="A522" s="67" t="s">
        <v>61</v>
      </c>
      <c r="B522" s="36" t="s">
        <v>132</v>
      </c>
      <c r="C522" s="121">
        <v>44896</v>
      </c>
      <c r="D522" s="36" t="s">
        <v>133</v>
      </c>
      <c r="E522" s="108">
        <v>44926</v>
      </c>
      <c r="F522" s="35" t="s">
        <v>134</v>
      </c>
      <c r="G522" s="35">
        <f>NETWORKDAYS(C522,E522)</f>
        <v>22</v>
      </c>
      <c r="H522" s="35"/>
      <c r="I522" s="35"/>
      <c r="J522" s="35"/>
      <c r="K522" s="35"/>
      <c r="L522" s="35"/>
      <c r="M522" s="35"/>
      <c r="N522" s="35"/>
    </row>
    <row r="523" spans="1:14" ht="25.5" outlineLevel="1" x14ac:dyDescent="0.2">
      <c r="A523" s="137" t="s">
        <v>135</v>
      </c>
      <c r="B523" s="91" t="s">
        <v>136</v>
      </c>
      <c r="C523" s="91" t="s">
        <v>117</v>
      </c>
      <c r="D523" s="91" t="s">
        <v>137</v>
      </c>
      <c r="E523" s="104" t="s">
        <v>138</v>
      </c>
      <c r="F523" s="104" t="s">
        <v>139</v>
      </c>
      <c r="G523" s="104" t="s">
        <v>5</v>
      </c>
      <c r="H523" s="104" t="s">
        <v>27</v>
      </c>
      <c r="I523" s="104" t="s">
        <v>140</v>
      </c>
      <c r="J523" s="104" t="s">
        <v>141</v>
      </c>
      <c r="K523" s="104" t="s">
        <v>129</v>
      </c>
      <c r="L523" s="104" t="s">
        <v>4</v>
      </c>
      <c r="M523" s="104" t="s">
        <v>142</v>
      </c>
      <c r="N523" s="35"/>
    </row>
    <row r="524" spans="1:14" ht="13.5" outlineLevel="1" thickBot="1" x14ac:dyDescent="0.25">
      <c r="A524" s="138"/>
      <c r="B524" s="143"/>
      <c r="C524" s="143"/>
      <c r="D524" s="143"/>
      <c r="E524" s="139"/>
      <c r="F524" s="139"/>
      <c r="G524" s="140">
        <v>9.4E-2</v>
      </c>
      <c r="H524" s="140">
        <v>3.5999999999999997E-2</v>
      </c>
      <c r="I524" s="140">
        <v>1.6E-2</v>
      </c>
      <c r="J524" s="140">
        <v>4.4999999999999998E-2</v>
      </c>
      <c r="K524" s="141"/>
      <c r="L524" s="142" t="s">
        <v>143</v>
      </c>
      <c r="M524" s="141"/>
      <c r="N524" s="35"/>
    </row>
    <row r="525" spans="1:14" outlineLevel="1" x14ac:dyDescent="0.2">
      <c r="A525" s="109"/>
      <c r="B525" s="127"/>
      <c r="C525" s="96"/>
      <c r="D525" s="124"/>
      <c r="E525" s="105">
        <f>IF(C525=$A$3,$C$3*NETWORKDAYS($C$522,$E$522),0)</f>
        <v>0</v>
      </c>
      <c r="F525" s="111">
        <f>IFERROR(D525*E525,0)</f>
        <v>0</v>
      </c>
      <c r="G525" s="35">
        <f>IFERROR(F525*$G$29,0)</f>
        <v>0</v>
      </c>
      <c r="H525" s="35">
        <f>IFERROR(F525*$H$29,0)</f>
        <v>0</v>
      </c>
      <c r="I525" s="35">
        <f t="shared" ref="I525:I563" si="107">IF(C525=$A$3,F525*$I$29,0)</f>
        <v>0</v>
      </c>
      <c r="J525" s="35">
        <f t="shared" ref="J525:J563" si="108">IF(C525=$A$3,F525*$J$29,0)</f>
        <v>0</v>
      </c>
      <c r="K525" s="77">
        <f>IFERROR(F525-SUM(G525:J525),0)</f>
        <v>0</v>
      </c>
      <c r="L525" s="35">
        <f>IFERROR(IF('Payroll 2022'!C525='Payroll 2022'!$A$3,IF('Income Statement 2022'!$N$22&gt;0,'Income Statement 2022'!$N$22*0.1*('Payroll 2022'!F525/SUMIF($C$525:$C$563,$A$3,$F$525:$F$563)),0),0),0)</f>
        <v>0</v>
      </c>
      <c r="M525" s="77">
        <f>IFERROR(K525+L525,0)</f>
        <v>0</v>
      </c>
      <c r="N525" s="35"/>
    </row>
    <row r="526" spans="1:14" outlineLevel="1" x14ac:dyDescent="0.2">
      <c r="A526" s="122"/>
      <c r="B526" s="123"/>
      <c r="C526" s="128"/>
      <c r="D526" s="129"/>
      <c r="E526" s="105">
        <f t="shared" ref="E526:E563" si="109">IF(C526=$A$3,$C$3*NETWORKDAYS($C$522,$E$522),0)</f>
        <v>0</v>
      </c>
      <c r="F526" s="111">
        <f t="shared" ref="F526:F563" si="110">IFERROR(D526*E526,0)</f>
        <v>0</v>
      </c>
      <c r="G526" s="35">
        <f t="shared" ref="G526:G563" si="111">IFERROR(F526*$G$29,0)</f>
        <v>0</v>
      </c>
      <c r="H526" s="35">
        <f t="shared" ref="H526:H563" si="112">IFERROR(F526*$H$29,0)</f>
        <v>0</v>
      </c>
      <c r="I526" s="35">
        <f t="shared" si="107"/>
        <v>0</v>
      </c>
      <c r="J526" s="35">
        <f t="shared" si="108"/>
        <v>0</v>
      </c>
      <c r="K526" s="77">
        <f t="shared" ref="K526:K563" si="113">IFERROR(F526-SUM(G526:J526),0)</f>
        <v>0</v>
      </c>
      <c r="L526" s="35">
        <f>IFERROR(IF('Payroll 2022'!C526='Payroll 2022'!$A$3,IF('Income Statement 2022'!$N$22&gt;0,'Income Statement 2022'!$N$22*0.1*('Payroll 2022'!F526/SUMIF($C$525:$C$563,$A$3,$F$525:$F$563)),0),0),0)</f>
        <v>0</v>
      </c>
      <c r="M526" s="77">
        <f t="shared" ref="M526:M563" si="114">IFERROR(K526+L526,0)</f>
        <v>0</v>
      </c>
      <c r="N526" s="35"/>
    </row>
    <row r="527" spans="1:14" outlineLevel="1" x14ac:dyDescent="0.2">
      <c r="A527" s="122"/>
      <c r="B527" s="123"/>
      <c r="C527" s="128"/>
      <c r="D527" s="129"/>
      <c r="E527" s="105">
        <f t="shared" si="109"/>
        <v>0</v>
      </c>
      <c r="F527" s="111">
        <f t="shared" si="110"/>
        <v>0</v>
      </c>
      <c r="G527" s="35">
        <f t="shared" si="111"/>
        <v>0</v>
      </c>
      <c r="H527" s="35">
        <f t="shared" si="112"/>
        <v>0</v>
      </c>
      <c r="I527" s="35">
        <f t="shared" si="107"/>
        <v>0</v>
      </c>
      <c r="J527" s="35">
        <f t="shared" si="108"/>
        <v>0</v>
      </c>
      <c r="K527" s="77">
        <f t="shared" si="113"/>
        <v>0</v>
      </c>
      <c r="L527" s="35">
        <f>IFERROR(IF('Payroll 2022'!C527='Payroll 2022'!$A$3,IF('Income Statement 2022'!$N$22&gt;0,'Income Statement 2022'!$N$22*0.1*('Payroll 2022'!F527/SUMIF($C$525:$C$563,$A$3,$F$525:$F$563)),0),0),0)</f>
        <v>0</v>
      </c>
      <c r="M527" s="77">
        <f t="shared" si="114"/>
        <v>0</v>
      </c>
      <c r="N527" s="35"/>
    </row>
    <row r="528" spans="1:14" outlineLevel="1" x14ac:dyDescent="0.2">
      <c r="A528" s="122"/>
      <c r="B528" s="123"/>
      <c r="C528" s="128"/>
      <c r="D528" s="129"/>
      <c r="E528" s="105">
        <f t="shared" si="109"/>
        <v>0</v>
      </c>
      <c r="F528" s="111">
        <f t="shared" si="110"/>
        <v>0</v>
      </c>
      <c r="G528" s="35">
        <f t="shared" si="111"/>
        <v>0</v>
      </c>
      <c r="H528" s="35">
        <f t="shared" si="112"/>
        <v>0</v>
      </c>
      <c r="I528" s="35">
        <f t="shared" si="107"/>
        <v>0</v>
      </c>
      <c r="J528" s="35">
        <f t="shared" si="108"/>
        <v>0</v>
      </c>
      <c r="K528" s="77">
        <f t="shared" si="113"/>
        <v>0</v>
      </c>
      <c r="L528" s="35">
        <f>IFERROR(IF('Payroll 2022'!C528='Payroll 2022'!$A$3,IF('Income Statement 2022'!$N$22&gt;0,'Income Statement 2022'!$N$22*0.1*('Payroll 2022'!F528/SUMIF($C$525:$C$563,$A$3,$F$525:$F$563)),0),0),0)</f>
        <v>0</v>
      </c>
      <c r="M528" s="77">
        <f t="shared" si="114"/>
        <v>0</v>
      </c>
      <c r="N528" s="35"/>
    </row>
    <row r="529" spans="1:14" outlineLevel="1" x14ac:dyDescent="0.2">
      <c r="A529" s="122"/>
      <c r="B529" s="123"/>
      <c r="C529" s="128"/>
      <c r="D529" s="129"/>
      <c r="E529" s="105">
        <f t="shared" si="109"/>
        <v>0</v>
      </c>
      <c r="F529" s="111">
        <f t="shared" si="110"/>
        <v>0</v>
      </c>
      <c r="G529" s="35">
        <f t="shared" si="111"/>
        <v>0</v>
      </c>
      <c r="H529" s="35">
        <f t="shared" si="112"/>
        <v>0</v>
      </c>
      <c r="I529" s="35">
        <f t="shared" si="107"/>
        <v>0</v>
      </c>
      <c r="J529" s="35">
        <f t="shared" si="108"/>
        <v>0</v>
      </c>
      <c r="K529" s="77">
        <f t="shared" si="113"/>
        <v>0</v>
      </c>
      <c r="L529" s="35">
        <f>IFERROR(IF('Payroll 2022'!C529='Payroll 2022'!$A$3,IF('Income Statement 2022'!$N$22&gt;0,'Income Statement 2022'!$N$22*0.1*('Payroll 2022'!F529/SUMIF($C$525:$C$563,$A$3,$F$525:$F$563)),0),0),0)</f>
        <v>0</v>
      </c>
      <c r="M529" s="77">
        <f t="shared" si="114"/>
        <v>0</v>
      </c>
      <c r="N529" s="35"/>
    </row>
    <row r="530" spans="1:14" outlineLevel="1" x14ac:dyDescent="0.2">
      <c r="A530" s="122"/>
      <c r="B530" s="123"/>
      <c r="C530" s="128"/>
      <c r="D530" s="129"/>
      <c r="E530" s="105">
        <f t="shared" si="109"/>
        <v>0</v>
      </c>
      <c r="F530" s="111">
        <f t="shared" si="110"/>
        <v>0</v>
      </c>
      <c r="G530" s="35">
        <f t="shared" si="111"/>
        <v>0</v>
      </c>
      <c r="H530" s="35">
        <f t="shared" si="112"/>
        <v>0</v>
      </c>
      <c r="I530" s="35">
        <f t="shared" si="107"/>
        <v>0</v>
      </c>
      <c r="J530" s="35">
        <f t="shared" si="108"/>
        <v>0</v>
      </c>
      <c r="K530" s="77">
        <f t="shared" si="113"/>
        <v>0</v>
      </c>
      <c r="L530" s="35">
        <f>IFERROR(IF('Payroll 2022'!C530='Payroll 2022'!$A$3,IF('Income Statement 2022'!$N$22&gt;0,'Income Statement 2022'!$N$22*0.1*('Payroll 2022'!F530/SUMIF($C$525:$C$563,$A$3,$F$525:$F$563)),0),0),0)</f>
        <v>0</v>
      </c>
      <c r="M530" s="77">
        <f t="shared" si="114"/>
        <v>0</v>
      </c>
      <c r="N530" s="35"/>
    </row>
    <row r="531" spans="1:14" outlineLevel="1" x14ac:dyDescent="0.2">
      <c r="A531" s="122"/>
      <c r="B531" s="123"/>
      <c r="C531" s="128"/>
      <c r="D531" s="129"/>
      <c r="E531" s="105">
        <f t="shared" si="109"/>
        <v>0</v>
      </c>
      <c r="F531" s="111">
        <f t="shared" si="110"/>
        <v>0</v>
      </c>
      <c r="G531" s="35">
        <f t="shared" si="111"/>
        <v>0</v>
      </c>
      <c r="H531" s="35">
        <f t="shared" si="112"/>
        <v>0</v>
      </c>
      <c r="I531" s="35">
        <f t="shared" si="107"/>
        <v>0</v>
      </c>
      <c r="J531" s="35">
        <f t="shared" si="108"/>
        <v>0</v>
      </c>
      <c r="K531" s="77">
        <f t="shared" si="113"/>
        <v>0</v>
      </c>
      <c r="L531" s="35">
        <f>IFERROR(IF('Payroll 2022'!C531='Payroll 2022'!$A$3,IF('Income Statement 2022'!$N$22&gt;0,'Income Statement 2022'!$N$22*0.1*('Payroll 2022'!F531/SUMIF($C$525:$C$563,$A$3,$F$525:$F$563)),0),0),0)</f>
        <v>0</v>
      </c>
      <c r="M531" s="77">
        <f t="shared" si="114"/>
        <v>0</v>
      </c>
      <c r="N531" s="35"/>
    </row>
    <row r="532" spans="1:14" outlineLevel="1" x14ac:dyDescent="0.2">
      <c r="A532" s="122"/>
      <c r="B532" s="123"/>
      <c r="C532" s="128"/>
      <c r="D532" s="129"/>
      <c r="E532" s="105">
        <f t="shared" si="109"/>
        <v>0</v>
      </c>
      <c r="F532" s="111">
        <f t="shared" si="110"/>
        <v>0</v>
      </c>
      <c r="G532" s="35">
        <f t="shared" si="111"/>
        <v>0</v>
      </c>
      <c r="H532" s="35">
        <f t="shared" si="112"/>
        <v>0</v>
      </c>
      <c r="I532" s="35">
        <f t="shared" si="107"/>
        <v>0</v>
      </c>
      <c r="J532" s="35">
        <f t="shared" si="108"/>
        <v>0</v>
      </c>
      <c r="K532" s="77">
        <f t="shared" si="113"/>
        <v>0</v>
      </c>
      <c r="L532" s="35">
        <f>IFERROR(IF('Payroll 2022'!C532='Payroll 2022'!$A$3,IF('Income Statement 2022'!$N$22&gt;0,'Income Statement 2022'!$N$22*0.1*('Payroll 2022'!F532/SUMIF($C$525:$C$563,$A$3,$F$525:$F$563)),0),0),0)</f>
        <v>0</v>
      </c>
      <c r="M532" s="77">
        <f t="shared" si="114"/>
        <v>0</v>
      </c>
      <c r="N532" s="35"/>
    </row>
    <row r="533" spans="1:14" outlineLevel="1" x14ac:dyDescent="0.2">
      <c r="A533" s="122"/>
      <c r="B533" s="123"/>
      <c r="C533" s="128"/>
      <c r="D533" s="129"/>
      <c r="E533" s="105">
        <f t="shared" si="109"/>
        <v>0</v>
      </c>
      <c r="F533" s="111">
        <f t="shared" si="110"/>
        <v>0</v>
      </c>
      <c r="G533" s="35">
        <f t="shared" si="111"/>
        <v>0</v>
      </c>
      <c r="H533" s="35">
        <f t="shared" si="112"/>
        <v>0</v>
      </c>
      <c r="I533" s="35">
        <f t="shared" si="107"/>
        <v>0</v>
      </c>
      <c r="J533" s="35">
        <f t="shared" si="108"/>
        <v>0</v>
      </c>
      <c r="K533" s="77">
        <f t="shared" si="113"/>
        <v>0</v>
      </c>
      <c r="L533" s="35">
        <f>IFERROR(IF('Payroll 2022'!C533='Payroll 2022'!$A$3,IF('Income Statement 2022'!$N$22&gt;0,'Income Statement 2022'!$N$22*0.1*('Payroll 2022'!F533/SUMIF($C$525:$C$563,$A$3,$F$525:$F$563)),0),0),0)</f>
        <v>0</v>
      </c>
      <c r="M533" s="77">
        <f t="shared" si="114"/>
        <v>0</v>
      </c>
      <c r="N533" s="35"/>
    </row>
    <row r="534" spans="1:14" outlineLevel="1" x14ac:dyDescent="0.2">
      <c r="A534" s="122"/>
      <c r="B534" s="123"/>
      <c r="C534" s="128"/>
      <c r="D534" s="129"/>
      <c r="E534" s="105">
        <f t="shared" si="109"/>
        <v>0</v>
      </c>
      <c r="F534" s="111">
        <f t="shared" si="110"/>
        <v>0</v>
      </c>
      <c r="G534" s="35">
        <f t="shared" si="111"/>
        <v>0</v>
      </c>
      <c r="H534" s="35">
        <f t="shared" si="112"/>
        <v>0</v>
      </c>
      <c r="I534" s="35">
        <f t="shared" si="107"/>
        <v>0</v>
      </c>
      <c r="J534" s="35">
        <f t="shared" si="108"/>
        <v>0</v>
      </c>
      <c r="K534" s="77">
        <f t="shared" si="113"/>
        <v>0</v>
      </c>
      <c r="L534" s="35">
        <f>IFERROR(IF('Payroll 2022'!C534='Payroll 2022'!$A$3,IF('Income Statement 2022'!$N$22&gt;0,'Income Statement 2022'!$N$22*0.1*('Payroll 2022'!F534/SUMIF($C$525:$C$563,$A$3,$F$525:$F$563)),0),0),0)</f>
        <v>0</v>
      </c>
      <c r="M534" s="77">
        <f t="shared" si="114"/>
        <v>0</v>
      </c>
      <c r="N534" s="35"/>
    </row>
    <row r="535" spans="1:14" outlineLevel="1" x14ac:dyDescent="0.2">
      <c r="A535" s="109"/>
      <c r="B535" s="109"/>
      <c r="D535" s="130"/>
      <c r="E535" s="105">
        <f t="shared" si="109"/>
        <v>0</v>
      </c>
      <c r="F535" s="77">
        <f t="shared" si="110"/>
        <v>0</v>
      </c>
      <c r="G535" s="35">
        <f t="shared" si="111"/>
        <v>0</v>
      </c>
      <c r="H535" s="35">
        <f t="shared" si="112"/>
        <v>0</v>
      </c>
      <c r="I535" s="35">
        <f t="shared" si="107"/>
        <v>0</v>
      </c>
      <c r="J535" s="35">
        <f t="shared" si="108"/>
        <v>0</v>
      </c>
      <c r="K535" s="77">
        <f t="shared" si="113"/>
        <v>0</v>
      </c>
      <c r="L535" s="35">
        <f>IFERROR(IF('Payroll 2022'!C535='Payroll 2022'!$A$3,IF('Income Statement 2022'!$N$22&gt;0,'Income Statement 2022'!$N$22*0.1*('Payroll 2022'!F535/SUMIF($C$525:$C$563,$A$3,$F$525:$F$563)),0),0),0)</f>
        <v>0</v>
      </c>
      <c r="M535" s="77">
        <f t="shared" si="114"/>
        <v>0</v>
      </c>
      <c r="N535" s="35"/>
    </row>
    <row r="536" spans="1:14" outlineLevel="1" x14ac:dyDescent="0.2">
      <c r="A536" s="109"/>
      <c r="B536" s="109"/>
      <c r="D536" s="130"/>
      <c r="E536" s="105">
        <f t="shared" si="109"/>
        <v>0</v>
      </c>
      <c r="F536" s="77">
        <f t="shared" si="110"/>
        <v>0</v>
      </c>
      <c r="G536" s="35">
        <f t="shared" si="111"/>
        <v>0</v>
      </c>
      <c r="H536" s="35">
        <f t="shared" si="112"/>
        <v>0</v>
      </c>
      <c r="I536" s="35">
        <f t="shared" si="107"/>
        <v>0</v>
      </c>
      <c r="J536" s="35">
        <f t="shared" si="108"/>
        <v>0</v>
      </c>
      <c r="K536" s="77">
        <f t="shared" si="113"/>
        <v>0</v>
      </c>
      <c r="L536" s="35">
        <f>IFERROR(IF('Payroll 2022'!C536='Payroll 2022'!$A$3,IF('Income Statement 2022'!$N$22&gt;0,'Income Statement 2022'!$N$22*0.1*('Payroll 2022'!F536/SUMIF($C$525:$C$563,$A$3,$F$525:$F$563)),0),0),0)</f>
        <v>0</v>
      </c>
      <c r="M536" s="77">
        <f t="shared" si="114"/>
        <v>0</v>
      </c>
      <c r="N536" s="35"/>
    </row>
    <row r="537" spans="1:14" outlineLevel="1" x14ac:dyDescent="0.2">
      <c r="A537" s="109"/>
      <c r="B537" s="109"/>
      <c r="D537" s="130"/>
      <c r="E537" s="105">
        <f t="shared" si="109"/>
        <v>0</v>
      </c>
      <c r="F537" s="77">
        <f t="shared" si="110"/>
        <v>0</v>
      </c>
      <c r="G537" s="35">
        <f t="shared" si="111"/>
        <v>0</v>
      </c>
      <c r="H537" s="35">
        <f t="shared" si="112"/>
        <v>0</v>
      </c>
      <c r="I537" s="35">
        <f t="shared" si="107"/>
        <v>0</v>
      </c>
      <c r="J537" s="35">
        <f t="shared" si="108"/>
        <v>0</v>
      </c>
      <c r="K537" s="77">
        <f t="shared" si="113"/>
        <v>0</v>
      </c>
      <c r="L537" s="35">
        <f>IFERROR(IF('Payroll 2022'!C537='Payroll 2022'!$A$3,IF('Income Statement 2022'!$N$22&gt;0,'Income Statement 2022'!$N$22*0.1*('Payroll 2022'!F537/SUMIF($C$525:$C$563,$A$3,$F$525:$F$563)),0),0),0)</f>
        <v>0</v>
      </c>
      <c r="M537" s="77">
        <f t="shared" si="114"/>
        <v>0</v>
      </c>
      <c r="N537" s="35"/>
    </row>
    <row r="538" spans="1:14" outlineLevel="1" x14ac:dyDescent="0.2">
      <c r="A538" s="109"/>
      <c r="B538" s="109"/>
      <c r="D538" s="130"/>
      <c r="E538" s="105">
        <f t="shared" si="109"/>
        <v>0</v>
      </c>
      <c r="F538" s="77">
        <f t="shared" si="110"/>
        <v>0</v>
      </c>
      <c r="G538" s="35">
        <f t="shared" si="111"/>
        <v>0</v>
      </c>
      <c r="H538" s="35">
        <f t="shared" si="112"/>
        <v>0</v>
      </c>
      <c r="I538" s="35">
        <f t="shared" si="107"/>
        <v>0</v>
      </c>
      <c r="J538" s="35">
        <f t="shared" si="108"/>
        <v>0</v>
      </c>
      <c r="K538" s="77">
        <f t="shared" si="113"/>
        <v>0</v>
      </c>
      <c r="L538" s="35">
        <f>IFERROR(IF('Payroll 2022'!C538='Payroll 2022'!$A$3,IF('Income Statement 2022'!$N$22&gt;0,'Income Statement 2022'!$N$22*0.1*('Payroll 2022'!F538/SUMIF($C$525:$C$563,$A$3,$F$525:$F$563)),0),0),0)</f>
        <v>0</v>
      </c>
      <c r="M538" s="77">
        <f t="shared" si="114"/>
        <v>0</v>
      </c>
      <c r="N538" s="35"/>
    </row>
    <row r="539" spans="1:14" outlineLevel="1" x14ac:dyDescent="0.2">
      <c r="A539" s="109"/>
      <c r="B539" s="109"/>
      <c r="D539" s="130"/>
      <c r="E539" s="105">
        <f t="shared" si="109"/>
        <v>0</v>
      </c>
      <c r="F539" s="77">
        <f t="shared" si="110"/>
        <v>0</v>
      </c>
      <c r="G539" s="35">
        <f t="shared" si="111"/>
        <v>0</v>
      </c>
      <c r="H539" s="35">
        <f t="shared" si="112"/>
        <v>0</v>
      </c>
      <c r="I539" s="35">
        <f t="shared" si="107"/>
        <v>0</v>
      </c>
      <c r="J539" s="35">
        <f t="shared" si="108"/>
        <v>0</v>
      </c>
      <c r="K539" s="77">
        <f t="shared" si="113"/>
        <v>0</v>
      </c>
      <c r="L539" s="35">
        <f>IFERROR(IF('Payroll 2022'!C539='Payroll 2022'!$A$3,IF('Income Statement 2022'!$N$22&gt;0,'Income Statement 2022'!$N$22*0.1*('Payroll 2022'!F539/SUMIF($C$525:$C$563,$A$3,$F$525:$F$563)),0),0),0)</f>
        <v>0</v>
      </c>
      <c r="M539" s="77">
        <f t="shared" si="114"/>
        <v>0</v>
      </c>
      <c r="N539" s="35"/>
    </row>
    <row r="540" spans="1:14" outlineLevel="1" x14ac:dyDescent="0.2">
      <c r="A540" s="109"/>
      <c r="B540" s="109"/>
      <c r="D540" s="130"/>
      <c r="E540" s="105">
        <f t="shared" si="109"/>
        <v>0</v>
      </c>
      <c r="F540" s="77">
        <f t="shared" si="110"/>
        <v>0</v>
      </c>
      <c r="G540" s="35">
        <f t="shared" si="111"/>
        <v>0</v>
      </c>
      <c r="H540" s="35">
        <f t="shared" si="112"/>
        <v>0</v>
      </c>
      <c r="I540" s="35">
        <f t="shared" si="107"/>
        <v>0</v>
      </c>
      <c r="J540" s="35">
        <f t="shared" si="108"/>
        <v>0</v>
      </c>
      <c r="K540" s="77">
        <f t="shared" si="113"/>
        <v>0</v>
      </c>
      <c r="L540" s="35">
        <f>IFERROR(IF('Payroll 2022'!C540='Payroll 2022'!$A$3,IF('Income Statement 2022'!$N$22&gt;0,'Income Statement 2022'!$N$22*0.1*('Payroll 2022'!F540/SUMIF($C$525:$C$563,$A$3,$F$525:$F$563)),0),0),0)</f>
        <v>0</v>
      </c>
      <c r="M540" s="77">
        <f t="shared" si="114"/>
        <v>0</v>
      </c>
      <c r="N540" s="35"/>
    </row>
    <row r="541" spans="1:14" outlineLevel="1" x14ac:dyDescent="0.2">
      <c r="A541" s="109"/>
      <c r="B541" s="109"/>
      <c r="D541" s="130"/>
      <c r="E541" s="105">
        <f t="shared" si="109"/>
        <v>0</v>
      </c>
      <c r="F541" s="77">
        <f t="shared" si="110"/>
        <v>0</v>
      </c>
      <c r="G541" s="35">
        <f t="shared" si="111"/>
        <v>0</v>
      </c>
      <c r="H541" s="35">
        <f t="shared" si="112"/>
        <v>0</v>
      </c>
      <c r="I541" s="35">
        <f t="shared" si="107"/>
        <v>0</v>
      </c>
      <c r="J541" s="35">
        <f t="shared" si="108"/>
        <v>0</v>
      </c>
      <c r="K541" s="77">
        <f t="shared" si="113"/>
        <v>0</v>
      </c>
      <c r="L541" s="35">
        <f>IFERROR(IF('Payroll 2022'!C541='Payroll 2022'!$A$3,IF('Income Statement 2022'!$N$22&gt;0,'Income Statement 2022'!$N$22*0.1*('Payroll 2022'!F541/SUMIF($C$525:$C$563,$A$3,$F$525:$F$563)),0),0),0)</f>
        <v>0</v>
      </c>
      <c r="M541" s="77">
        <f t="shared" si="114"/>
        <v>0</v>
      </c>
      <c r="N541" s="35"/>
    </row>
    <row r="542" spans="1:14" outlineLevel="1" x14ac:dyDescent="0.2">
      <c r="A542" s="109"/>
      <c r="B542" s="109"/>
      <c r="D542" s="130"/>
      <c r="E542" s="105">
        <f t="shared" si="109"/>
        <v>0</v>
      </c>
      <c r="F542" s="77">
        <f t="shared" si="110"/>
        <v>0</v>
      </c>
      <c r="G542" s="35">
        <f t="shared" si="111"/>
        <v>0</v>
      </c>
      <c r="H542" s="35">
        <f t="shared" si="112"/>
        <v>0</v>
      </c>
      <c r="I542" s="35">
        <f t="shared" si="107"/>
        <v>0</v>
      </c>
      <c r="J542" s="35">
        <f t="shared" si="108"/>
        <v>0</v>
      </c>
      <c r="K542" s="77">
        <f t="shared" si="113"/>
        <v>0</v>
      </c>
      <c r="L542" s="35">
        <f>IFERROR(IF('Payroll 2022'!C542='Payroll 2022'!$A$3,IF('Income Statement 2022'!$N$22&gt;0,'Income Statement 2022'!$N$22*0.1*('Payroll 2022'!F542/SUMIF($C$525:$C$563,$A$3,$F$525:$F$563)),0),0),0)</f>
        <v>0</v>
      </c>
      <c r="M542" s="77">
        <f t="shared" si="114"/>
        <v>0</v>
      </c>
      <c r="N542" s="35"/>
    </row>
    <row r="543" spans="1:14" outlineLevel="1" x14ac:dyDescent="0.2">
      <c r="A543" s="109"/>
      <c r="B543" s="109"/>
      <c r="D543" s="130"/>
      <c r="E543" s="105">
        <f t="shared" si="109"/>
        <v>0</v>
      </c>
      <c r="F543" s="77">
        <f t="shared" si="110"/>
        <v>0</v>
      </c>
      <c r="G543" s="35">
        <f t="shared" si="111"/>
        <v>0</v>
      </c>
      <c r="H543" s="35">
        <f t="shared" si="112"/>
        <v>0</v>
      </c>
      <c r="I543" s="35">
        <f t="shared" si="107"/>
        <v>0</v>
      </c>
      <c r="J543" s="35">
        <f t="shared" si="108"/>
        <v>0</v>
      </c>
      <c r="K543" s="77">
        <f t="shared" si="113"/>
        <v>0</v>
      </c>
      <c r="L543" s="35">
        <f>IFERROR(IF('Payroll 2022'!C543='Payroll 2022'!$A$3,IF('Income Statement 2022'!$N$22&gt;0,'Income Statement 2022'!$N$22*0.1*('Payroll 2022'!F543/SUMIF($C$525:$C$563,$A$3,$F$525:$F$563)),0),0),0)</f>
        <v>0</v>
      </c>
      <c r="M543" s="77">
        <f t="shared" si="114"/>
        <v>0</v>
      </c>
      <c r="N543" s="35"/>
    </row>
    <row r="544" spans="1:14" outlineLevel="1" x14ac:dyDescent="0.2">
      <c r="A544" s="109"/>
      <c r="B544" s="109"/>
      <c r="D544" s="130"/>
      <c r="E544" s="105">
        <f t="shared" si="109"/>
        <v>0</v>
      </c>
      <c r="F544" s="77">
        <f t="shared" si="110"/>
        <v>0</v>
      </c>
      <c r="G544" s="35">
        <f t="shared" si="111"/>
        <v>0</v>
      </c>
      <c r="H544" s="35">
        <f t="shared" si="112"/>
        <v>0</v>
      </c>
      <c r="I544" s="35">
        <f t="shared" si="107"/>
        <v>0</v>
      </c>
      <c r="J544" s="35">
        <f t="shared" si="108"/>
        <v>0</v>
      </c>
      <c r="K544" s="77">
        <f t="shared" si="113"/>
        <v>0</v>
      </c>
      <c r="L544" s="35">
        <f>IFERROR(IF('Payroll 2022'!C544='Payroll 2022'!$A$3,IF('Income Statement 2022'!$N$22&gt;0,'Income Statement 2022'!$N$22*0.1*('Payroll 2022'!F544/SUMIF($C$525:$C$563,$A$3,$F$525:$F$563)),0),0),0)</f>
        <v>0</v>
      </c>
      <c r="M544" s="77">
        <f t="shared" si="114"/>
        <v>0</v>
      </c>
      <c r="N544" s="35"/>
    </row>
    <row r="545" spans="1:14" outlineLevel="1" x14ac:dyDescent="0.2">
      <c r="A545" s="109"/>
      <c r="B545" s="109"/>
      <c r="D545" s="130"/>
      <c r="E545" s="105">
        <f t="shared" si="109"/>
        <v>0</v>
      </c>
      <c r="F545" s="77">
        <f t="shared" si="110"/>
        <v>0</v>
      </c>
      <c r="G545" s="35">
        <f t="shared" si="111"/>
        <v>0</v>
      </c>
      <c r="H545" s="35">
        <f t="shared" si="112"/>
        <v>0</v>
      </c>
      <c r="I545" s="35">
        <f t="shared" si="107"/>
        <v>0</v>
      </c>
      <c r="J545" s="35">
        <f t="shared" si="108"/>
        <v>0</v>
      </c>
      <c r="K545" s="77">
        <f t="shared" si="113"/>
        <v>0</v>
      </c>
      <c r="L545" s="35">
        <f>IFERROR(IF('Payroll 2022'!C545='Payroll 2022'!$A$3,IF('Income Statement 2022'!$N$22&gt;0,'Income Statement 2022'!$N$22*0.1*('Payroll 2022'!F545/SUMIF($C$525:$C$563,$A$3,$F$525:$F$563)),0),0),0)</f>
        <v>0</v>
      </c>
      <c r="M545" s="77">
        <f t="shared" si="114"/>
        <v>0</v>
      </c>
      <c r="N545" s="35"/>
    </row>
    <row r="546" spans="1:14" outlineLevel="1" x14ac:dyDescent="0.2">
      <c r="A546" s="109"/>
      <c r="B546" s="109"/>
      <c r="D546" s="130"/>
      <c r="E546" s="105">
        <f t="shared" si="109"/>
        <v>0</v>
      </c>
      <c r="F546" s="77">
        <f t="shared" si="110"/>
        <v>0</v>
      </c>
      <c r="G546" s="35">
        <f t="shared" si="111"/>
        <v>0</v>
      </c>
      <c r="H546" s="35">
        <f t="shared" si="112"/>
        <v>0</v>
      </c>
      <c r="I546" s="35">
        <f t="shared" si="107"/>
        <v>0</v>
      </c>
      <c r="J546" s="35">
        <f t="shared" si="108"/>
        <v>0</v>
      </c>
      <c r="K546" s="77">
        <f t="shared" si="113"/>
        <v>0</v>
      </c>
      <c r="L546" s="35">
        <f>IFERROR(IF('Payroll 2022'!C546='Payroll 2022'!$A$3,IF('Income Statement 2022'!$N$22&gt;0,'Income Statement 2022'!$N$22*0.1*('Payroll 2022'!F546/SUMIF($C$525:$C$563,$A$3,$F$525:$F$563)),0),0),0)</f>
        <v>0</v>
      </c>
      <c r="M546" s="77">
        <f t="shared" si="114"/>
        <v>0</v>
      </c>
      <c r="N546" s="35"/>
    </row>
    <row r="547" spans="1:14" outlineLevel="1" x14ac:dyDescent="0.2">
      <c r="A547" s="109"/>
      <c r="B547" s="109"/>
      <c r="D547" s="130"/>
      <c r="E547" s="105">
        <f t="shared" si="109"/>
        <v>0</v>
      </c>
      <c r="F547" s="77">
        <f t="shared" si="110"/>
        <v>0</v>
      </c>
      <c r="G547" s="35">
        <f t="shared" si="111"/>
        <v>0</v>
      </c>
      <c r="H547" s="35">
        <f t="shared" si="112"/>
        <v>0</v>
      </c>
      <c r="I547" s="35">
        <f t="shared" si="107"/>
        <v>0</v>
      </c>
      <c r="J547" s="35">
        <f t="shared" si="108"/>
        <v>0</v>
      </c>
      <c r="K547" s="77">
        <f t="shared" si="113"/>
        <v>0</v>
      </c>
      <c r="L547" s="35">
        <f>IFERROR(IF('Payroll 2022'!C547='Payroll 2022'!$A$3,IF('Income Statement 2022'!$N$22&gt;0,'Income Statement 2022'!$N$22*0.1*('Payroll 2022'!F547/SUMIF($C$525:$C$563,$A$3,$F$525:$F$563)),0),0),0)</f>
        <v>0</v>
      </c>
      <c r="M547" s="77">
        <f t="shared" si="114"/>
        <v>0</v>
      </c>
      <c r="N547" s="35"/>
    </row>
    <row r="548" spans="1:14" outlineLevel="1" x14ac:dyDescent="0.2">
      <c r="A548" s="109"/>
      <c r="B548" s="109"/>
      <c r="D548" s="130"/>
      <c r="E548" s="105">
        <f t="shared" si="109"/>
        <v>0</v>
      </c>
      <c r="F548" s="77">
        <f t="shared" si="110"/>
        <v>0</v>
      </c>
      <c r="G548" s="35">
        <f t="shared" si="111"/>
        <v>0</v>
      </c>
      <c r="H548" s="35">
        <f t="shared" si="112"/>
        <v>0</v>
      </c>
      <c r="I548" s="35">
        <f t="shared" si="107"/>
        <v>0</v>
      </c>
      <c r="J548" s="35">
        <f t="shared" si="108"/>
        <v>0</v>
      </c>
      <c r="K548" s="77">
        <f t="shared" si="113"/>
        <v>0</v>
      </c>
      <c r="L548" s="35">
        <f>IFERROR(IF('Payroll 2022'!C548='Payroll 2022'!$A$3,IF('Income Statement 2022'!$N$22&gt;0,'Income Statement 2022'!$N$22*0.1*('Payroll 2022'!F548/SUMIF($C$525:$C$563,$A$3,$F$525:$F$563)),0),0),0)</f>
        <v>0</v>
      </c>
      <c r="M548" s="77">
        <f t="shared" si="114"/>
        <v>0</v>
      </c>
      <c r="N548" s="35"/>
    </row>
    <row r="549" spans="1:14" outlineLevel="1" x14ac:dyDescent="0.2">
      <c r="A549" s="109"/>
      <c r="B549" s="109"/>
      <c r="D549" s="130"/>
      <c r="E549" s="105">
        <f t="shared" si="109"/>
        <v>0</v>
      </c>
      <c r="F549" s="77">
        <f t="shared" si="110"/>
        <v>0</v>
      </c>
      <c r="G549" s="35">
        <f t="shared" si="111"/>
        <v>0</v>
      </c>
      <c r="H549" s="35">
        <f t="shared" si="112"/>
        <v>0</v>
      </c>
      <c r="I549" s="35">
        <f t="shared" si="107"/>
        <v>0</v>
      </c>
      <c r="J549" s="35">
        <f t="shared" si="108"/>
        <v>0</v>
      </c>
      <c r="K549" s="77">
        <f t="shared" si="113"/>
        <v>0</v>
      </c>
      <c r="L549" s="35">
        <f>IFERROR(IF('Payroll 2022'!C549='Payroll 2022'!$A$3,IF('Income Statement 2022'!$N$22&gt;0,'Income Statement 2022'!$N$22*0.1*('Payroll 2022'!F549/SUMIF($C$525:$C$563,$A$3,$F$525:$F$563)),0),0),0)</f>
        <v>0</v>
      </c>
      <c r="M549" s="77">
        <f t="shared" si="114"/>
        <v>0</v>
      </c>
      <c r="N549" s="35"/>
    </row>
    <row r="550" spans="1:14" outlineLevel="1" x14ac:dyDescent="0.2">
      <c r="A550" s="109"/>
      <c r="B550" s="109"/>
      <c r="D550" s="130"/>
      <c r="E550" s="105">
        <f t="shared" si="109"/>
        <v>0</v>
      </c>
      <c r="F550" s="77">
        <f t="shared" si="110"/>
        <v>0</v>
      </c>
      <c r="G550" s="35">
        <f t="shared" si="111"/>
        <v>0</v>
      </c>
      <c r="H550" s="35">
        <f t="shared" si="112"/>
        <v>0</v>
      </c>
      <c r="I550" s="35">
        <f t="shared" si="107"/>
        <v>0</v>
      </c>
      <c r="J550" s="35">
        <f t="shared" si="108"/>
        <v>0</v>
      </c>
      <c r="K550" s="77">
        <f t="shared" si="113"/>
        <v>0</v>
      </c>
      <c r="L550" s="35">
        <f>IFERROR(IF('Payroll 2022'!C550='Payroll 2022'!$A$3,IF('Income Statement 2022'!$N$22&gt;0,'Income Statement 2022'!$N$22*0.1*('Payroll 2022'!F550/SUMIF($C$525:$C$563,$A$3,$F$525:$F$563)),0),0),0)</f>
        <v>0</v>
      </c>
      <c r="M550" s="77">
        <f t="shared" si="114"/>
        <v>0</v>
      </c>
      <c r="N550" s="35"/>
    </row>
    <row r="551" spans="1:14" outlineLevel="1" x14ac:dyDescent="0.2">
      <c r="A551" s="109"/>
      <c r="B551" s="109"/>
      <c r="D551" s="130"/>
      <c r="E551" s="105">
        <f t="shared" si="109"/>
        <v>0</v>
      </c>
      <c r="F551" s="77">
        <f t="shared" si="110"/>
        <v>0</v>
      </c>
      <c r="G551" s="35">
        <f t="shared" si="111"/>
        <v>0</v>
      </c>
      <c r="H551" s="35">
        <f t="shared" si="112"/>
        <v>0</v>
      </c>
      <c r="I551" s="35">
        <f t="shared" si="107"/>
        <v>0</v>
      </c>
      <c r="J551" s="35">
        <f t="shared" si="108"/>
        <v>0</v>
      </c>
      <c r="K551" s="77">
        <f t="shared" si="113"/>
        <v>0</v>
      </c>
      <c r="L551" s="35">
        <f>IFERROR(IF('Payroll 2022'!C551='Payroll 2022'!$A$3,IF('Income Statement 2022'!$N$22&gt;0,'Income Statement 2022'!$N$22*0.1*('Payroll 2022'!F551/SUMIF($C$525:$C$563,$A$3,$F$525:$F$563)),0),0),0)</f>
        <v>0</v>
      </c>
      <c r="M551" s="77">
        <f t="shared" si="114"/>
        <v>0</v>
      </c>
      <c r="N551" s="35"/>
    </row>
    <row r="552" spans="1:14" outlineLevel="1" x14ac:dyDescent="0.2">
      <c r="A552" s="109"/>
      <c r="B552" s="109"/>
      <c r="D552" s="130"/>
      <c r="E552" s="105">
        <f t="shared" si="109"/>
        <v>0</v>
      </c>
      <c r="F552" s="77">
        <f t="shared" si="110"/>
        <v>0</v>
      </c>
      <c r="G552" s="35">
        <f t="shared" si="111"/>
        <v>0</v>
      </c>
      <c r="H552" s="35">
        <f t="shared" si="112"/>
        <v>0</v>
      </c>
      <c r="I552" s="35">
        <f t="shared" si="107"/>
        <v>0</v>
      </c>
      <c r="J552" s="35">
        <f t="shared" si="108"/>
        <v>0</v>
      </c>
      <c r="K552" s="77">
        <f t="shared" si="113"/>
        <v>0</v>
      </c>
      <c r="L552" s="35">
        <f>IFERROR(IF('Payroll 2022'!C552='Payroll 2022'!$A$3,IF('Income Statement 2022'!$N$22&gt;0,'Income Statement 2022'!$N$22*0.1*('Payroll 2022'!F552/SUMIF($C$525:$C$563,$A$3,$F$525:$F$563)),0),0),0)</f>
        <v>0</v>
      </c>
      <c r="M552" s="77">
        <f t="shared" si="114"/>
        <v>0</v>
      </c>
      <c r="N552" s="35"/>
    </row>
    <row r="553" spans="1:14" outlineLevel="1" x14ac:dyDescent="0.2">
      <c r="A553" s="109"/>
      <c r="B553" s="109"/>
      <c r="D553" s="130"/>
      <c r="E553" s="105">
        <f t="shared" si="109"/>
        <v>0</v>
      </c>
      <c r="F553" s="77">
        <f t="shared" si="110"/>
        <v>0</v>
      </c>
      <c r="G553" s="35">
        <f t="shared" si="111"/>
        <v>0</v>
      </c>
      <c r="H553" s="35">
        <f t="shared" si="112"/>
        <v>0</v>
      </c>
      <c r="I553" s="35">
        <f t="shared" si="107"/>
        <v>0</v>
      </c>
      <c r="J553" s="35">
        <f t="shared" si="108"/>
        <v>0</v>
      </c>
      <c r="K553" s="77">
        <f t="shared" si="113"/>
        <v>0</v>
      </c>
      <c r="L553" s="35">
        <f>IFERROR(IF('Payroll 2022'!C553='Payroll 2022'!$A$3,IF('Income Statement 2022'!$N$22&gt;0,'Income Statement 2022'!$N$22*0.1*('Payroll 2022'!F553/SUMIF($C$525:$C$563,$A$3,$F$525:$F$563)),0),0),0)</f>
        <v>0</v>
      </c>
      <c r="M553" s="77">
        <f t="shared" si="114"/>
        <v>0</v>
      </c>
      <c r="N553" s="35"/>
    </row>
    <row r="554" spans="1:14" outlineLevel="1" x14ac:dyDescent="0.2">
      <c r="A554" s="109"/>
      <c r="B554" s="109"/>
      <c r="D554" s="130"/>
      <c r="E554" s="105">
        <f t="shared" si="109"/>
        <v>0</v>
      </c>
      <c r="F554" s="77">
        <f t="shared" si="110"/>
        <v>0</v>
      </c>
      <c r="G554" s="35">
        <f t="shared" si="111"/>
        <v>0</v>
      </c>
      <c r="H554" s="35">
        <f t="shared" si="112"/>
        <v>0</v>
      </c>
      <c r="I554" s="35">
        <f t="shared" si="107"/>
        <v>0</v>
      </c>
      <c r="J554" s="35">
        <f t="shared" si="108"/>
        <v>0</v>
      </c>
      <c r="K554" s="77">
        <f t="shared" si="113"/>
        <v>0</v>
      </c>
      <c r="L554" s="35">
        <f>IFERROR(IF('Payroll 2022'!C554='Payroll 2022'!$A$3,IF('Income Statement 2022'!$N$22&gt;0,'Income Statement 2022'!$N$22*0.1*('Payroll 2022'!F554/SUMIF($C$525:$C$563,$A$3,$F$525:$F$563)),0),0),0)</f>
        <v>0</v>
      </c>
      <c r="M554" s="77">
        <f t="shared" si="114"/>
        <v>0</v>
      </c>
      <c r="N554" s="35"/>
    </row>
    <row r="555" spans="1:14" outlineLevel="1" x14ac:dyDescent="0.2">
      <c r="A555" s="109"/>
      <c r="B555" s="109"/>
      <c r="D555" s="130"/>
      <c r="E555" s="105">
        <f t="shared" si="109"/>
        <v>0</v>
      </c>
      <c r="F555" s="77">
        <f t="shared" si="110"/>
        <v>0</v>
      </c>
      <c r="G555" s="35">
        <f t="shared" si="111"/>
        <v>0</v>
      </c>
      <c r="H555" s="35">
        <f t="shared" si="112"/>
        <v>0</v>
      </c>
      <c r="I555" s="35">
        <f t="shared" si="107"/>
        <v>0</v>
      </c>
      <c r="J555" s="35">
        <f t="shared" si="108"/>
        <v>0</v>
      </c>
      <c r="K555" s="77">
        <f t="shared" si="113"/>
        <v>0</v>
      </c>
      <c r="L555" s="35">
        <f>IFERROR(IF('Payroll 2022'!C555='Payroll 2022'!$A$3,IF('Income Statement 2022'!$N$22&gt;0,'Income Statement 2022'!$N$22*0.1*('Payroll 2022'!F555/SUMIF($C$525:$C$563,$A$3,$F$525:$F$563)),0),0),0)</f>
        <v>0</v>
      </c>
      <c r="M555" s="77">
        <f t="shared" si="114"/>
        <v>0</v>
      </c>
      <c r="N555" s="35"/>
    </row>
    <row r="556" spans="1:14" outlineLevel="1" x14ac:dyDescent="0.2">
      <c r="A556" s="109"/>
      <c r="B556" s="109"/>
      <c r="D556" s="130"/>
      <c r="E556" s="105">
        <f t="shared" si="109"/>
        <v>0</v>
      </c>
      <c r="F556" s="77">
        <f t="shared" si="110"/>
        <v>0</v>
      </c>
      <c r="G556" s="35">
        <f t="shared" si="111"/>
        <v>0</v>
      </c>
      <c r="H556" s="35">
        <f t="shared" si="112"/>
        <v>0</v>
      </c>
      <c r="I556" s="35">
        <f t="shared" si="107"/>
        <v>0</v>
      </c>
      <c r="J556" s="35">
        <f t="shared" si="108"/>
        <v>0</v>
      </c>
      <c r="K556" s="77">
        <f t="shared" si="113"/>
        <v>0</v>
      </c>
      <c r="L556" s="35">
        <f>IFERROR(IF('Payroll 2022'!C556='Payroll 2022'!$A$3,IF('Income Statement 2022'!$N$22&gt;0,'Income Statement 2022'!$N$22*0.1*('Payroll 2022'!F556/SUMIF($C$525:$C$563,$A$3,$F$525:$F$563)),0),0),0)</f>
        <v>0</v>
      </c>
      <c r="M556" s="77">
        <f t="shared" si="114"/>
        <v>0</v>
      </c>
      <c r="N556" s="35"/>
    </row>
    <row r="557" spans="1:14" outlineLevel="1" x14ac:dyDescent="0.2">
      <c r="A557" s="109"/>
      <c r="B557" s="109"/>
      <c r="D557" s="130"/>
      <c r="E557" s="105">
        <f t="shared" si="109"/>
        <v>0</v>
      </c>
      <c r="F557" s="77">
        <f t="shared" si="110"/>
        <v>0</v>
      </c>
      <c r="G557" s="35">
        <f t="shared" si="111"/>
        <v>0</v>
      </c>
      <c r="H557" s="35">
        <f t="shared" si="112"/>
        <v>0</v>
      </c>
      <c r="I557" s="35">
        <f t="shared" si="107"/>
        <v>0</v>
      </c>
      <c r="J557" s="35">
        <f t="shared" si="108"/>
        <v>0</v>
      </c>
      <c r="K557" s="77">
        <f t="shared" si="113"/>
        <v>0</v>
      </c>
      <c r="L557" s="35">
        <f>IFERROR(IF('Payroll 2022'!C557='Payroll 2022'!$A$3,IF('Income Statement 2022'!$N$22&gt;0,'Income Statement 2022'!$N$22*0.1*('Payroll 2022'!F557/SUMIF($C$525:$C$563,$A$3,$F$525:$F$563)),0),0),0)</f>
        <v>0</v>
      </c>
      <c r="M557" s="77">
        <f t="shared" si="114"/>
        <v>0</v>
      </c>
      <c r="N557" s="35"/>
    </row>
    <row r="558" spans="1:14" outlineLevel="1" x14ac:dyDescent="0.2">
      <c r="A558" s="109"/>
      <c r="B558" s="109"/>
      <c r="D558" s="130"/>
      <c r="E558" s="105">
        <f t="shared" si="109"/>
        <v>0</v>
      </c>
      <c r="F558" s="77">
        <f t="shared" si="110"/>
        <v>0</v>
      </c>
      <c r="G558" s="35">
        <f t="shared" si="111"/>
        <v>0</v>
      </c>
      <c r="H558" s="35">
        <f t="shared" si="112"/>
        <v>0</v>
      </c>
      <c r="I558" s="35">
        <f t="shared" si="107"/>
        <v>0</v>
      </c>
      <c r="J558" s="35">
        <f t="shared" si="108"/>
        <v>0</v>
      </c>
      <c r="K558" s="77">
        <f t="shared" si="113"/>
        <v>0</v>
      </c>
      <c r="L558" s="35">
        <f>IFERROR(IF('Payroll 2022'!C558='Payroll 2022'!$A$3,IF('Income Statement 2022'!$N$22&gt;0,'Income Statement 2022'!$N$22*0.1*('Payroll 2022'!F558/SUMIF($C$525:$C$563,$A$3,$F$525:$F$563)),0),0),0)</f>
        <v>0</v>
      </c>
      <c r="M558" s="77">
        <f t="shared" si="114"/>
        <v>0</v>
      </c>
      <c r="N558" s="35"/>
    </row>
    <row r="559" spans="1:14" outlineLevel="1" x14ac:dyDescent="0.2">
      <c r="A559" s="109"/>
      <c r="B559" s="109"/>
      <c r="D559" s="130"/>
      <c r="E559" s="105">
        <f t="shared" si="109"/>
        <v>0</v>
      </c>
      <c r="F559" s="77">
        <f t="shared" si="110"/>
        <v>0</v>
      </c>
      <c r="G559" s="35">
        <f t="shared" si="111"/>
        <v>0</v>
      </c>
      <c r="H559" s="35">
        <f t="shared" si="112"/>
        <v>0</v>
      </c>
      <c r="I559" s="35">
        <f t="shared" si="107"/>
        <v>0</v>
      </c>
      <c r="J559" s="35">
        <f t="shared" si="108"/>
        <v>0</v>
      </c>
      <c r="K559" s="77">
        <f t="shared" si="113"/>
        <v>0</v>
      </c>
      <c r="L559" s="35">
        <f>IFERROR(IF('Payroll 2022'!C559='Payroll 2022'!$A$3,IF('Income Statement 2022'!$N$22&gt;0,'Income Statement 2022'!$N$22*0.1*('Payroll 2022'!F559/SUMIF($C$525:$C$563,$A$3,$F$525:$F$563)),0),0),0)</f>
        <v>0</v>
      </c>
      <c r="M559" s="77">
        <f t="shared" si="114"/>
        <v>0</v>
      </c>
      <c r="N559" s="35"/>
    </row>
    <row r="560" spans="1:14" outlineLevel="1" x14ac:dyDescent="0.2">
      <c r="A560" s="109"/>
      <c r="B560" s="109"/>
      <c r="D560" s="130"/>
      <c r="E560" s="105">
        <f t="shared" si="109"/>
        <v>0</v>
      </c>
      <c r="F560" s="77">
        <f t="shared" si="110"/>
        <v>0</v>
      </c>
      <c r="G560" s="35">
        <f t="shared" si="111"/>
        <v>0</v>
      </c>
      <c r="H560" s="35">
        <f t="shared" si="112"/>
        <v>0</v>
      </c>
      <c r="I560" s="35">
        <f t="shared" si="107"/>
        <v>0</v>
      </c>
      <c r="J560" s="35">
        <f t="shared" si="108"/>
        <v>0</v>
      </c>
      <c r="K560" s="77">
        <f t="shared" si="113"/>
        <v>0</v>
      </c>
      <c r="L560" s="35">
        <f>IFERROR(IF('Payroll 2022'!C560='Payroll 2022'!$A$3,IF('Income Statement 2022'!$N$22&gt;0,'Income Statement 2022'!$N$22*0.1*('Payroll 2022'!F560/SUMIF($C$525:$C$563,$A$3,$F$525:$F$563)),0),0),0)</f>
        <v>0</v>
      </c>
      <c r="M560" s="77">
        <f t="shared" si="114"/>
        <v>0</v>
      </c>
      <c r="N560" s="35"/>
    </row>
    <row r="561" spans="1:14" outlineLevel="1" x14ac:dyDescent="0.2">
      <c r="A561" s="109"/>
      <c r="B561" s="109"/>
      <c r="D561" s="130"/>
      <c r="E561" s="105">
        <f t="shared" si="109"/>
        <v>0</v>
      </c>
      <c r="F561" s="77">
        <f t="shared" si="110"/>
        <v>0</v>
      </c>
      <c r="G561" s="35">
        <f t="shared" si="111"/>
        <v>0</v>
      </c>
      <c r="H561" s="35">
        <f t="shared" si="112"/>
        <v>0</v>
      </c>
      <c r="I561" s="35">
        <f t="shared" si="107"/>
        <v>0</v>
      </c>
      <c r="J561" s="35">
        <f t="shared" si="108"/>
        <v>0</v>
      </c>
      <c r="K561" s="77">
        <f t="shared" si="113"/>
        <v>0</v>
      </c>
      <c r="L561" s="35">
        <f>IFERROR(IF('Payroll 2022'!C561='Payroll 2022'!$A$3,IF('Income Statement 2022'!$N$22&gt;0,'Income Statement 2022'!$N$22*0.1*('Payroll 2022'!F561/SUMIF($C$525:$C$563,$A$3,$F$525:$F$563)),0),0),0)</f>
        <v>0</v>
      </c>
      <c r="M561" s="77">
        <f t="shared" si="114"/>
        <v>0</v>
      </c>
      <c r="N561" s="35"/>
    </row>
    <row r="562" spans="1:14" outlineLevel="1" x14ac:dyDescent="0.2">
      <c r="A562" s="109"/>
      <c r="B562" s="109"/>
      <c r="D562" s="130"/>
      <c r="E562" s="105">
        <f t="shared" si="109"/>
        <v>0</v>
      </c>
      <c r="F562" s="77">
        <f t="shared" si="110"/>
        <v>0</v>
      </c>
      <c r="G562" s="35">
        <f t="shared" si="111"/>
        <v>0</v>
      </c>
      <c r="H562" s="35">
        <f t="shared" si="112"/>
        <v>0</v>
      </c>
      <c r="I562" s="35">
        <f t="shared" si="107"/>
        <v>0</v>
      </c>
      <c r="J562" s="35">
        <f t="shared" si="108"/>
        <v>0</v>
      </c>
      <c r="K562" s="77">
        <f t="shared" si="113"/>
        <v>0</v>
      </c>
      <c r="L562" s="35">
        <f>IFERROR(IF('Payroll 2022'!C562='Payroll 2022'!$A$3,IF('Income Statement 2022'!$N$22&gt;0,'Income Statement 2022'!$N$22*0.1*('Payroll 2022'!F562/SUMIF($C$525:$C$563,$A$3,$F$525:$F$563)),0),0),0)</f>
        <v>0</v>
      </c>
      <c r="M562" s="77">
        <f t="shared" si="114"/>
        <v>0</v>
      </c>
      <c r="N562" s="35"/>
    </row>
    <row r="563" spans="1:14" ht="13.5" outlineLevel="1" thickBot="1" x14ac:dyDescent="0.25">
      <c r="A563" s="112"/>
      <c r="B563" s="112"/>
      <c r="C563" s="131"/>
      <c r="D563" s="132"/>
      <c r="E563" s="116">
        <f t="shared" si="109"/>
        <v>0</v>
      </c>
      <c r="F563" s="118">
        <f t="shared" si="110"/>
        <v>0</v>
      </c>
      <c r="G563" s="114">
        <f t="shared" si="111"/>
        <v>0</v>
      </c>
      <c r="H563" s="114">
        <f t="shared" si="112"/>
        <v>0</v>
      </c>
      <c r="I563" s="114">
        <f t="shared" si="107"/>
        <v>0</v>
      </c>
      <c r="J563" s="114">
        <f t="shared" si="108"/>
        <v>0</v>
      </c>
      <c r="K563" s="118">
        <f t="shared" si="113"/>
        <v>0</v>
      </c>
      <c r="L563" s="114">
        <f>IFERROR(IF('Payroll 2022'!C563='Payroll 2022'!$A$3,IF('Income Statement 2022'!$N$22&gt;0,'Income Statement 2022'!$N$22*0.1*('Payroll 2022'!F563/SUMIF($C$525:$C$563,$A$3,$F$525:$F$563)),0),0),0)</f>
        <v>0</v>
      </c>
      <c r="M563" s="118">
        <f t="shared" si="114"/>
        <v>0</v>
      </c>
      <c r="N563" s="35"/>
    </row>
    <row r="564" spans="1:14" outlineLevel="1" x14ac:dyDescent="0.2">
      <c r="A564" s="67" t="s">
        <v>146</v>
      </c>
      <c r="B564" s="67"/>
      <c r="C564" s="67"/>
      <c r="D564" s="126"/>
      <c r="E564" s="77">
        <f>IFERROR(SUM(E525:E563),0)</f>
        <v>0</v>
      </c>
      <c r="F564" s="77">
        <f t="shared" ref="F564:M564" si="115">IFERROR(SUM(F525:F563),0)</f>
        <v>0</v>
      </c>
      <c r="G564" s="77">
        <f t="shared" si="115"/>
        <v>0</v>
      </c>
      <c r="H564" s="77">
        <f t="shared" si="115"/>
        <v>0</v>
      </c>
      <c r="I564" s="77">
        <f t="shared" si="115"/>
        <v>0</v>
      </c>
      <c r="J564" s="77">
        <f t="shared" si="115"/>
        <v>0</v>
      </c>
      <c r="K564" s="77">
        <f t="shared" si="115"/>
        <v>0</v>
      </c>
      <c r="L564" s="77">
        <f t="shared" si="115"/>
        <v>0</v>
      </c>
      <c r="M564" s="77">
        <f t="shared" si="115"/>
        <v>0</v>
      </c>
      <c r="N564" s="35"/>
    </row>
    <row r="565" spans="1:14" outlineLevel="1" x14ac:dyDescent="0.2"/>
  </sheetData>
  <conditionalFormatting sqref="F69:M69 E30:E69">
    <cfRule type="notContainsBlanks" priority="12">
      <formula>LEN(TRIM(E30))&gt;0</formula>
    </cfRule>
  </conditionalFormatting>
  <conditionalFormatting sqref="F114:M114 E75:E114">
    <cfRule type="notContainsBlanks" priority="11">
      <formula>LEN(TRIM(E75))&gt;0</formula>
    </cfRule>
  </conditionalFormatting>
  <conditionalFormatting sqref="E120:E158">
    <cfRule type="notContainsBlanks" priority="10">
      <formula>LEN(TRIM(E120))&gt;0</formula>
    </cfRule>
  </conditionalFormatting>
  <conditionalFormatting sqref="E165:E203">
    <cfRule type="notContainsBlanks" priority="9">
      <formula>LEN(TRIM(E165))&gt;0</formula>
    </cfRule>
  </conditionalFormatting>
  <conditionalFormatting sqref="E210">
    <cfRule type="notContainsBlanks" priority="8">
      <formula>LEN(TRIM(E210))&gt;0</formula>
    </cfRule>
  </conditionalFormatting>
  <conditionalFormatting sqref="E255">
    <cfRule type="notContainsBlanks" priority="7">
      <formula>LEN(TRIM(E255))&gt;0</formula>
    </cfRule>
  </conditionalFormatting>
  <conditionalFormatting sqref="E300">
    <cfRule type="notContainsBlanks" priority="6">
      <formula>LEN(TRIM(E300))&gt;0</formula>
    </cfRule>
  </conditionalFormatting>
  <conditionalFormatting sqref="E345">
    <cfRule type="notContainsBlanks" priority="5">
      <formula>LEN(TRIM(E345))&gt;0</formula>
    </cfRule>
  </conditionalFormatting>
  <conditionalFormatting sqref="E390">
    <cfRule type="notContainsBlanks" priority="4">
      <formula>LEN(TRIM(E390))&gt;0</formula>
    </cfRule>
  </conditionalFormatting>
  <conditionalFormatting sqref="E435">
    <cfRule type="notContainsBlanks" priority="3">
      <formula>LEN(TRIM(E435))&gt;0</formula>
    </cfRule>
  </conditionalFormatting>
  <conditionalFormatting sqref="E480">
    <cfRule type="notContainsBlanks" priority="2">
      <formula>LEN(TRIM(E480))&gt;0</formula>
    </cfRule>
  </conditionalFormatting>
  <conditionalFormatting sqref="E525">
    <cfRule type="notContainsBlanks" priority="1">
      <formula>LEN(TRIM(E525))&gt;0</formula>
    </cfRule>
  </conditionalFormatting>
  <dataValidations count="1">
    <dataValidation type="list" allowBlank="1" showInputMessage="1" showErrorMessage="1" sqref="C525:C563 C75:C113 C30:C68 C120:C158 C165:C203 C210:C248 C255:C293 C300:C338 C345:C383 C390:C428 C435:C473 C480:C518">
      <formula1>$A$3:$A$5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showGridLines="0" zoomScaleNormal="100" workbookViewId="0">
      <selection activeCell="F15" sqref="F15"/>
    </sheetView>
  </sheetViews>
  <sheetFormatPr defaultColWidth="9.140625" defaultRowHeight="15" x14ac:dyDescent="0.3"/>
  <cols>
    <col min="1" max="1" width="28.140625" style="1" customWidth="1"/>
    <col min="2" max="2" width="10.28515625" style="1" customWidth="1"/>
    <col min="3" max="15" width="12.85546875" style="1" customWidth="1"/>
    <col min="16" max="16384" width="9.140625" style="1"/>
  </cols>
  <sheetData>
    <row r="1" spans="1:15" s="2" customFormat="1" x14ac:dyDescent="0.3">
      <c r="A1" s="89" t="str">
        <f>"Biaya Operasional- "&amp;YEAR(C2)</f>
        <v>Biaya Operasional- 2022</v>
      </c>
      <c r="B1" s="89"/>
    </row>
    <row r="2" spans="1:15" s="151" customFormat="1" x14ac:dyDescent="0.3">
      <c r="A2" s="149" t="s">
        <v>41</v>
      </c>
      <c r="B2" s="149"/>
      <c r="C2" s="150">
        <v>44562</v>
      </c>
      <c r="D2" s="150">
        <v>44593</v>
      </c>
      <c r="E2" s="150">
        <v>44621</v>
      </c>
      <c r="F2" s="150">
        <v>44652</v>
      </c>
      <c r="G2" s="150">
        <v>44682</v>
      </c>
      <c r="H2" s="150">
        <v>44713</v>
      </c>
      <c r="I2" s="150">
        <v>44743</v>
      </c>
      <c r="J2" s="150">
        <v>44774</v>
      </c>
      <c r="K2" s="150">
        <v>44805</v>
      </c>
      <c r="L2" s="150">
        <v>44835</v>
      </c>
      <c r="M2" s="150">
        <v>44866</v>
      </c>
      <c r="N2" s="150">
        <v>44896</v>
      </c>
      <c r="O2" s="150" t="s">
        <v>20</v>
      </c>
    </row>
    <row r="3" spans="1:15" x14ac:dyDescent="0.3">
      <c r="A3" s="134" t="s">
        <v>42</v>
      </c>
      <c r="B3" s="134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35">
        <f>SUM(C3:N3)</f>
        <v>0</v>
      </c>
    </row>
    <row r="4" spans="1:15" x14ac:dyDescent="0.3">
      <c r="A4" s="134" t="s">
        <v>43</v>
      </c>
      <c r="B4" s="134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35">
        <f t="shared" ref="O4:O15" si="0">SUM(C4:N4)</f>
        <v>0</v>
      </c>
    </row>
    <row r="5" spans="1:15" x14ac:dyDescent="0.3">
      <c r="A5" s="134" t="s">
        <v>47</v>
      </c>
      <c r="B5" s="134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35">
        <f t="shared" si="0"/>
        <v>0</v>
      </c>
    </row>
    <row r="6" spans="1:15" x14ac:dyDescent="0.3">
      <c r="A6" s="134" t="s">
        <v>44</v>
      </c>
      <c r="B6" s="134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35">
        <f t="shared" si="0"/>
        <v>0</v>
      </c>
    </row>
    <row r="7" spans="1:15" x14ac:dyDescent="0.3">
      <c r="A7" s="134" t="s">
        <v>45</v>
      </c>
      <c r="B7" s="134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35">
        <f t="shared" si="0"/>
        <v>0</v>
      </c>
    </row>
    <row r="8" spans="1:15" x14ac:dyDescent="0.3">
      <c r="A8" s="134" t="s">
        <v>55</v>
      </c>
      <c r="B8" s="134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35">
        <f t="shared" si="0"/>
        <v>0</v>
      </c>
    </row>
    <row r="9" spans="1:15" x14ac:dyDescent="0.3">
      <c r="A9" s="134" t="s">
        <v>46</v>
      </c>
      <c r="B9" s="134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35">
        <f t="shared" si="0"/>
        <v>0</v>
      </c>
    </row>
    <row r="10" spans="1:15" x14ac:dyDescent="0.3">
      <c r="A10" s="134" t="s">
        <v>48</v>
      </c>
      <c r="B10" s="134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35">
        <f t="shared" si="0"/>
        <v>0</v>
      </c>
    </row>
    <row r="11" spans="1:15" x14ac:dyDescent="0.3">
      <c r="A11" s="134" t="s">
        <v>49</v>
      </c>
      <c r="B11" s="134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35">
        <f t="shared" si="0"/>
        <v>0</v>
      </c>
    </row>
    <row r="12" spans="1:15" x14ac:dyDescent="0.3">
      <c r="A12" s="134" t="s">
        <v>50</v>
      </c>
      <c r="B12" s="134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35">
        <f t="shared" si="0"/>
        <v>0</v>
      </c>
    </row>
    <row r="13" spans="1:15" x14ac:dyDescent="0.3">
      <c r="A13" s="134" t="s">
        <v>51</v>
      </c>
      <c r="B13" s="134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35">
        <f t="shared" si="0"/>
        <v>0</v>
      </c>
    </row>
    <row r="14" spans="1:15" x14ac:dyDescent="0.3">
      <c r="A14" s="135" t="s">
        <v>52</v>
      </c>
      <c r="B14" s="135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0">
        <f t="shared" si="0"/>
        <v>0</v>
      </c>
    </row>
    <row r="15" spans="1:15" x14ac:dyDescent="0.3">
      <c r="A15" s="77" t="s">
        <v>53</v>
      </c>
      <c r="B15" s="77"/>
      <c r="C15" s="77">
        <f>SUM(C3:C14)</f>
        <v>0</v>
      </c>
      <c r="D15" s="77">
        <f t="shared" ref="D15:N15" si="1">SUM(D3:D14)</f>
        <v>0</v>
      </c>
      <c r="E15" s="77">
        <f t="shared" si="1"/>
        <v>0</v>
      </c>
      <c r="F15" s="77">
        <f t="shared" si="1"/>
        <v>0</v>
      </c>
      <c r="G15" s="77">
        <f t="shared" si="1"/>
        <v>0</v>
      </c>
      <c r="H15" s="77">
        <f t="shared" si="1"/>
        <v>0</v>
      </c>
      <c r="I15" s="77">
        <f t="shared" si="1"/>
        <v>0</v>
      </c>
      <c r="J15" s="77">
        <f t="shared" si="1"/>
        <v>0</v>
      </c>
      <c r="K15" s="77">
        <f t="shared" si="1"/>
        <v>0</v>
      </c>
      <c r="L15" s="77">
        <f t="shared" si="1"/>
        <v>0</v>
      </c>
      <c r="M15" s="77">
        <f t="shared" si="1"/>
        <v>0</v>
      </c>
      <c r="N15" s="77">
        <f t="shared" si="1"/>
        <v>0</v>
      </c>
      <c r="O15" s="77">
        <f t="shared" si="0"/>
        <v>0</v>
      </c>
    </row>
    <row r="16" spans="1:15" x14ac:dyDescent="0.3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</row>
    <row r="17" spans="1:15" x14ac:dyDescent="0.3">
      <c r="A17" s="35" t="s">
        <v>54</v>
      </c>
      <c r="B17" s="35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82">
        <f>SUM(C17:N17)</f>
        <v>0</v>
      </c>
    </row>
  </sheetData>
  <pageMargins left="0.7" right="0.7" top="0.75" bottom="0.75" header="0.3" footer="0.3"/>
  <ignoredErrors>
    <ignoredError sqref="C15:N1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zoomScale="162" zoomScaleNormal="162" workbookViewId="0">
      <pane ySplit="2" topLeftCell="A3" activePane="bottomLeft" state="frozen"/>
      <selection pane="bottomLeft" activeCell="A2" sqref="A2"/>
    </sheetView>
  </sheetViews>
  <sheetFormatPr defaultColWidth="9.140625" defaultRowHeight="12.75" x14ac:dyDescent="0.2"/>
  <cols>
    <col min="1" max="1" width="28.140625" style="36" customWidth="1"/>
    <col min="2" max="2" width="9.28515625" style="36" customWidth="1"/>
    <col min="3" max="15" width="12.28515625" style="36" customWidth="1"/>
    <col min="16" max="16384" width="9.140625" style="36"/>
  </cols>
  <sheetData>
    <row r="1" spans="1:15" s="21" customFormat="1" x14ac:dyDescent="0.2">
      <c r="A1" s="22" t="str">
        <f>"Proyeksi Laba Rugi - "&amp;C1</f>
        <v>Proyeksi Laba Rugi - 2022</v>
      </c>
      <c r="C1" s="23">
        <v>2022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5" s="21" customFormat="1" x14ac:dyDescent="0.2">
      <c r="A2" s="25"/>
      <c r="B2" s="26"/>
      <c r="C2" s="27" t="s">
        <v>9</v>
      </c>
      <c r="D2" s="27" t="s">
        <v>10</v>
      </c>
      <c r="E2" s="27" t="s">
        <v>11</v>
      </c>
      <c r="F2" s="27" t="s">
        <v>12</v>
      </c>
      <c r="G2" s="27" t="s">
        <v>56</v>
      </c>
      <c r="H2" s="27" t="s">
        <v>13</v>
      </c>
      <c r="I2" s="27" t="s">
        <v>14</v>
      </c>
      <c r="J2" s="27" t="s">
        <v>62</v>
      </c>
      <c r="K2" s="27" t="s">
        <v>16</v>
      </c>
      <c r="L2" s="27" t="s">
        <v>63</v>
      </c>
      <c r="M2" s="27" t="s">
        <v>18</v>
      </c>
      <c r="N2" s="27" t="s">
        <v>64</v>
      </c>
      <c r="O2" s="27" t="s">
        <v>20</v>
      </c>
    </row>
    <row r="3" spans="1:15" x14ac:dyDescent="0.2">
      <c r="A3" s="67" t="s">
        <v>33</v>
      </c>
      <c r="C3" s="39">
        <f>'Sales 2022'!B9</f>
        <v>30000</v>
      </c>
      <c r="D3" s="39">
        <f>'Sales 2022'!C9</f>
        <v>0</v>
      </c>
      <c r="E3" s="39">
        <f>'Sales 2022'!D9</f>
        <v>0</v>
      </c>
      <c r="F3" s="39">
        <f>'Sales 2022'!E9</f>
        <v>0</v>
      </c>
      <c r="G3" s="39">
        <f>'Sales 2022'!F9</f>
        <v>0</v>
      </c>
      <c r="H3" s="39">
        <f>'Sales 2022'!G9</f>
        <v>0</v>
      </c>
      <c r="I3" s="39">
        <f>'Sales 2022'!H9</f>
        <v>0</v>
      </c>
      <c r="J3" s="39">
        <f>'Sales 2022'!I9</f>
        <v>0</v>
      </c>
      <c r="K3" s="39">
        <f>'Sales 2022'!J9</f>
        <v>0</v>
      </c>
      <c r="L3" s="39">
        <f>'Sales 2022'!K9</f>
        <v>0</v>
      </c>
      <c r="M3" s="39">
        <f>'Sales 2022'!L9</f>
        <v>0</v>
      </c>
      <c r="N3" s="39">
        <f>'Sales 2022'!M9</f>
        <v>0</v>
      </c>
      <c r="O3" s="39">
        <f>'Sales 2022'!N9</f>
        <v>10000</v>
      </c>
    </row>
    <row r="4" spans="1:15" x14ac:dyDescent="0.2">
      <c r="A4" s="69" t="s">
        <v>34</v>
      </c>
      <c r="B4" s="69"/>
      <c r="C4" s="76">
        <f>'Sales 2022'!B17</f>
        <v>0</v>
      </c>
      <c r="D4" s="76">
        <f>'Sales 2022'!C17</f>
        <v>0</v>
      </c>
      <c r="E4" s="76">
        <f>'Sales 2022'!D17</f>
        <v>0</v>
      </c>
      <c r="F4" s="76">
        <f>'Sales 2022'!E17</f>
        <v>0</v>
      </c>
      <c r="G4" s="76">
        <f>'Sales 2022'!F17</f>
        <v>0</v>
      </c>
      <c r="H4" s="76">
        <f>'Sales 2022'!G17</f>
        <v>0</v>
      </c>
      <c r="I4" s="76">
        <f>'Sales 2022'!H17</f>
        <v>0</v>
      </c>
      <c r="J4" s="76">
        <f>'Sales 2022'!I17</f>
        <v>0</v>
      </c>
      <c r="K4" s="76">
        <f>'Sales 2022'!J17</f>
        <v>0</v>
      </c>
      <c r="L4" s="76">
        <f>'Sales 2022'!K17</f>
        <v>0</v>
      </c>
      <c r="M4" s="76">
        <f>'Sales 2022'!L17</f>
        <v>0</v>
      </c>
      <c r="N4" s="76">
        <f>'Sales 2022'!M17</f>
        <v>0</v>
      </c>
      <c r="O4" s="76">
        <f>'Sales 2022'!N17</f>
        <v>0</v>
      </c>
    </row>
    <row r="5" spans="1:15" x14ac:dyDescent="0.2">
      <c r="A5" s="67" t="s">
        <v>35</v>
      </c>
      <c r="B5" s="67"/>
      <c r="C5" s="77">
        <f>C3-C4</f>
        <v>30000</v>
      </c>
      <c r="D5" s="77">
        <f t="shared" ref="D5:N5" si="0">D3-D4</f>
        <v>0</v>
      </c>
      <c r="E5" s="77">
        <f t="shared" si="0"/>
        <v>0</v>
      </c>
      <c r="F5" s="77">
        <f t="shared" si="0"/>
        <v>0</v>
      </c>
      <c r="G5" s="77">
        <f t="shared" si="0"/>
        <v>0</v>
      </c>
      <c r="H5" s="77">
        <f t="shared" si="0"/>
        <v>0</v>
      </c>
      <c r="I5" s="77">
        <f t="shared" si="0"/>
        <v>0</v>
      </c>
      <c r="J5" s="77">
        <f t="shared" si="0"/>
        <v>0</v>
      </c>
      <c r="K5" s="77">
        <f t="shared" si="0"/>
        <v>0</v>
      </c>
      <c r="L5" s="77">
        <f t="shared" si="0"/>
        <v>0</v>
      </c>
      <c r="M5" s="77">
        <f t="shared" si="0"/>
        <v>0</v>
      </c>
      <c r="N5" s="77">
        <f t="shared" si="0"/>
        <v>0</v>
      </c>
      <c r="O5" s="77">
        <f t="shared" ref="O5:O29" si="1">SUM(C5:N5)</f>
        <v>30000</v>
      </c>
    </row>
    <row r="6" spans="1:15" x14ac:dyDescent="0.2">
      <c r="A6" s="67"/>
      <c r="B6" s="6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</row>
    <row r="7" spans="1:15" x14ac:dyDescent="0.2">
      <c r="A7" s="67" t="s">
        <v>65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</row>
    <row r="8" spans="1:15" x14ac:dyDescent="0.2">
      <c r="A8" s="78" t="s">
        <v>42</v>
      </c>
      <c r="C8" s="39">
        <f>'Operating Expenses 2022'!C3</f>
        <v>0</v>
      </c>
      <c r="D8" s="39">
        <f>'Operating Expenses 2022'!D3</f>
        <v>0</v>
      </c>
      <c r="E8" s="39">
        <f>'Operating Expenses 2022'!E3</f>
        <v>0</v>
      </c>
      <c r="F8" s="39">
        <f>'Operating Expenses 2022'!F3</f>
        <v>0</v>
      </c>
      <c r="G8" s="39">
        <f>'Operating Expenses 2022'!G3</f>
        <v>0</v>
      </c>
      <c r="H8" s="39">
        <f>'Operating Expenses 2022'!H3</f>
        <v>0</v>
      </c>
      <c r="I8" s="39">
        <f>'Operating Expenses 2022'!I3</f>
        <v>0</v>
      </c>
      <c r="J8" s="39">
        <f>'Operating Expenses 2022'!J3</f>
        <v>0</v>
      </c>
      <c r="K8" s="39">
        <f>'Operating Expenses 2022'!K3</f>
        <v>0</v>
      </c>
      <c r="L8" s="39">
        <f>'Operating Expenses 2022'!L3</f>
        <v>0</v>
      </c>
      <c r="M8" s="39">
        <f>'Operating Expenses 2022'!M3</f>
        <v>0</v>
      </c>
      <c r="N8" s="39">
        <f>'Operating Expenses 2022'!N3</f>
        <v>0</v>
      </c>
      <c r="O8" s="35">
        <f t="shared" si="1"/>
        <v>0</v>
      </c>
    </row>
    <row r="9" spans="1:15" x14ac:dyDescent="0.2">
      <c r="A9" s="78" t="s">
        <v>43</v>
      </c>
      <c r="C9" s="39">
        <f>'Operating Expenses 2022'!C4</f>
        <v>0</v>
      </c>
      <c r="D9" s="39">
        <f>'Operating Expenses 2022'!D4</f>
        <v>0</v>
      </c>
      <c r="E9" s="39">
        <f>'Operating Expenses 2022'!E4</f>
        <v>0</v>
      </c>
      <c r="F9" s="39">
        <f>'Operating Expenses 2022'!F4</f>
        <v>0</v>
      </c>
      <c r="G9" s="39">
        <f>'Operating Expenses 2022'!G4</f>
        <v>0</v>
      </c>
      <c r="H9" s="39">
        <f>'Operating Expenses 2022'!H4</f>
        <v>0</v>
      </c>
      <c r="I9" s="39">
        <f>'Operating Expenses 2022'!I4</f>
        <v>0</v>
      </c>
      <c r="J9" s="39">
        <f>'Operating Expenses 2022'!J4</f>
        <v>0</v>
      </c>
      <c r="K9" s="39">
        <f>'Operating Expenses 2022'!K4</f>
        <v>0</v>
      </c>
      <c r="L9" s="39">
        <f>'Operating Expenses 2022'!L4</f>
        <v>0</v>
      </c>
      <c r="M9" s="39">
        <f>'Operating Expenses 2022'!M4</f>
        <v>0</v>
      </c>
      <c r="N9" s="39">
        <f>'Operating Expenses 2022'!N4</f>
        <v>0</v>
      </c>
      <c r="O9" s="35">
        <f t="shared" si="1"/>
        <v>0</v>
      </c>
    </row>
    <row r="10" spans="1:15" x14ac:dyDescent="0.2">
      <c r="A10" s="78" t="s">
        <v>47</v>
      </c>
      <c r="C10" s="39">
        <f>'Operating Expenses 2022'!C5</f>
        <v>0</v>
      </c>
      <c r="D10" s="39">
        <f>'Operating Expenses 2022'!D5</f>
        <v>0</v>
      </c>
      <c r="E10" s="39">
        <f>'Operating Expenses 2022'!E5</f>
        <v>0</v>
      </c>
      <c r="F10" s="39">
        <f>'Operating Expenses 2022'!F5</f>
        <v>0</v>
      </c>
      <c r="G10" s="39">
        <f>'Operating Expenses 2022'!G5</f>
        <v>0</v>
      </c>
      <c r="H10" s="39">
        <f>'Operating Expenses 2022'!H5</f>
        <v>0</v>
      </c>
      <c r="I10" s="39">
        <f>'Operating Expenses 2022'!I5</f>
        <v>0</v>
      </c>
      <c r="J10" s="39">
        <f>'Operating Expenses 2022'!J5</f>
        <v>0</v>
      </c>
      <c r="K10" s="39">
        <f>'Operating Expenses 2022'!K5</f>
        <v>0</v>
      </c>
      <c r="L10" s="39">
        <f>'Operating Expenses 2022'!L5</f>
        <v>0</v>
      </c>
      <c r="M10" s="39">
        <f>'Operating Expenses 2022'!M5</f>
        <v>0</v>
      </c>
      <c r="N10" s="39">
        <f>'Operating Expenses 2022'!N5</f>
        <v>0</v>
      </c>
      <c r="O10" s="35">
        <f t="shared" si="1"/>
        <v>0</v>
      </c>
    </row>
    <row r="11" spans="1:15" x14ac:dyDescent="0.2">
      <c r="A11" s="78" t="s">
        <v>44</v>
      </c>
      <c r="C11" s="39">
        <f>'Operating Expenses 2022'!C6</f>
        <v>0</v>
      </c>
      <c r="D11" s="39">
        <f>'Operating Expenses 2022'!D6</f>
        <v>0</v>
      </c>
      <c r="E11" s="39">
        <f>'Operating Expenses 2022'!E6</f>
        <v>0</v>
      </c>
      <c r="F11" s="39">
        <f>'Operating Expenses 2022'!F6</f>
        <v>0</v>
      </c>
      <c r="G11" s="39">
        <f>'Operating Expenses 2022'!G6</f>
        <v>0</v>
      </c>
      <c r="H11" s="39">
        <f>'Operating Expenses 2022'!H6</f>
        <v>0</v>
      </c>
      <c r="I11" s="39">
        <f>'Operating Expenses 2022'!I6</f>
        <v>0</v>
      </c>
      <c r="J11" s="39">
        <f>'Operating Expenses 2022'!J6</f>
        <v>0</v>
      </c>
      <c r="K11" s="39">
        <f>'Operating Expenses 2022'!K6</f>
        <v>0</v>
      </c>
      <c r="L11" s="39">
        <f>'Operating Expenses 2022'!L6</f>
        <v>0</v>
      </c>
      <c r="M11" s="39">
        <f>'Operating Expenses 2022'!M6</f>
        <v>0</v>
      </c>
      <c r="N11" s="39">
        <f>'Operating Expenses 2022'!N6</f>
        <v>0</v>
      </c>
      <c r="O11" s="35">
        <f t="shared" si="1"/>
        <v>0</v>
      </c>
    </row>
    <row r="12" spans="1:15" x14ac:dyDescent="0.2">
      <c r="A12" s="78" t="s">
        <v>45</v>
      </c>
      <c r="C12" s="39">
        <f>'Operating Expenses 2022'!C7</f>
        <v>0</v>
      </c>
      <c r="D12" s="39">
        <f>'Operating Expenses 2022'!D7</f>
        <v>0</v>
      </c>
      <c r="E12" s="39">
        <f>'Operating Expenses 2022'!E7</f>
        <v>0</v>
      </c>
      <c r="F12" s="39">
        <f>'Operating Expenses 2022'!F7</f>
        <v>0</v>
      </c>
      <c r="G12" s="39">
        <f>'Operating Expenses 2022'!G7</f>
        <v>0</v>
      </c>
      <c r="H12" s="39">
        <f>'Operating Expenses 2022'!H7</f>
        <v>0</v>
      </c>
      <c r="I12" s="39">
        <f>'Operating Expenses 2022'!I7</f>
        <v>0</v>
      </c>
      <c r="J12" s="39">
        <f>'Operating Expenses 2022'!J7</f>
        <v>0</v>
      </c>
      <c r="K12" s="39">
        <f>'Operating Expenses 2022'!K7</f>
        <v>0</v>
      </c>
      <c r="L12" s="39">
        <f>'Operating Expenses 2022'!L7</f>
        <v>0</v>
      </c>
      <c r="M12" s="39">
        <f>'Operating Expenses 2022'!M7</f>
        <v>0</v>
      </c>
      <c r="N12" s="39">
        <f>'Operating Expenses 2022'!N7</f>
        <v>0</v>
      </c>
      <c r="O12" s="35">
        <f t="shared" si="1"/>
        <v>0</v>
      </c>
    </row>
    <row r="13" spans="1:15" x14ac:dyDescent="0.2">
      <c r="A13" s="78" t="s">
        <v>55</v>
      </c>
      <c r="C13" s="39">
        <f>'Operating Expenses 2022'!C8</f>
        <v>0</v>
      </c>
      <c r="D13" s="39">
        <f>'Operating Expenses 2022'!D8</f>
        <v>0</v>
      </c>
      <c r="E13" s="39">
        <f>'Operating Expenses 2022'!E8</f>
        <v>0</v>
      </c>
      <c r="F13" s="39">
        <f>'Operating Expenses 2022'!F8</f>
        <v>0</v>
      </c>
      <c r="G13" s="39">
        <f>'Operating Expenses 2022'!G8</f>
        <v>0</v>
      </c>
      <c r="H13" s="39">
        <f>'Operating Expenses 2022'!H8</f>
        <v>0</v>
      </c>
      <c r="I13" s="39">
        <f>'Operating Expenses 2022'!I8</f>
        <v>0</v>
      </c>
      <c r="J13" s="39">
        <f>'Operating Expenses 2022'!J8</f>
        <v>0</v>
      </c>
      <c r="K13" s="39">
        <f>'Operating Expenses 2022'!K8</f>
        <v>0</v>
      </c>
      <c r="L13" s="39">
        <f>'Operating Expenses 2022'!L8</f>
        <v>0</v>
      </c>
      <c r="M13" s="39">
        <f>'Operating Expenses 2022'!M8</f>
        <v>0</v>
      </c>
      <c r="N13" s="39">
        <f>'Operating Expenses 2022'!N8</f>
        <v>0</v>
      </c>
      <c r="O13" s="35">
        <f t="shared" si="1"/>
        <v>0</v>
      </c>
    </row>
    <row r="14" spans="1:15" x14ac:dyDescent="0.2">
      <c r="A14" s="78" t="s">
        <v>46</v>
      </c>
      <c r="C14" s="39">
        <f>'Operating Expenses 2022'!C9</f>
        <v>0</v>
      </c>
      <c r="D14" s="39">
        <f>'Operating Expenses 2022'!D9</f>
        <v>0</v>
      </c>
      <c r="E14" s="39">
        <f>'Operating Expenses 2022'!E9</f>
        <v>0</v>
      </c>
      <c r="F14" s="39">
        <f>'Operating Expenses 2022'!F9</f>
        <v>0</v>
      </c>
      <c r="G14" s="39">
        <f>'Operating Expenses 2022'!G9</f>
        <v>0</v>
      </c>
      <c r="H14" s="39">
        <f>'Operating Expenses 2022'!H9</f>
        <v>0</v>
      </c>
      <c r="I14" s="39">
        <f>'Operating Expenses 2022'!I9</f>
        <v>0</v>
      </c>
      <c r="J14" s="39">
        <f>'Operating Expenses 2022'!J9</f>
        <v>0</v>
      </c>
      <c r="K14" s="39">
        <f>'Operating Expenses 2022'!K9</f>
        <v>0</v>
      </c>
      <c r="L14" s="39">
        <f>'Operating Expenses 2022'!L9</f>
        <v>0</v>
      </c>
      <c r="M14" s="39">
        <f>'Operating Expenses 2022'!M9</f>
        <v>0</v>
      </c>
      <c r="N14" s="39">
        <f>'Operating Expenses 2022'!N9</f>
        <v>0</v>
      </c>
      <c r="O14" s="35">
        <f t="shared" si="1"/>
        <v>0</v>
      </c>
    </row>
    <row r="15" spans="1:15" x14ac:dyDescent="0.2">
      <c r="A15" s="78" t="s">
        <v>48</v>
      </c>
      <c r="C15" s="39">
        <f>'Operating Expenses 2022'!C10</f>
        <v>0</v>
      </c>
      <c r="D15" s="39">
        <f>'Operating Expenses 2022'!D10</f>
        <v>0</v>
      </c>
      <c r="E15" s="39">
        <f>'Operating Expenses 2022'!E10</f>
        <v>0</v>
      </c>
      <c r="F15" s="39">
        <f>'Operating Expenses 2022'!F10</f>
        <v>0</v>
      </c>
      <c r="G15" s="39">
        <f>'Operating Expenses 2022'!G10</f>
        <v>0</v>
      </c>
      <c r="H15" s="39">
        <f>'Operating Expenses 2022'!H10</f>
        <v>0</v>
      </c>
      <c r="I15" s="39">
        <f>'Operating Expenses 2022'!I10</f>
        <v>0</v>
      </c>
      <c r="J15" s="39">
        <f>'Operating Expenses 2022'!J10</f>
        <v>0</v>
      </c>
      <c r="K15" s="39">
        <f>'Operating Expenses 2022'!K10</f>
        <v>0</v>
      </c>
      <c r="L15" s="39">
        <f>'Operating Expenses 2022'!L10</f>
        <v>0</v>
      </c>
      <c r="M15" s="39">
        <f>'Operating Expenses 2022'!M10</f>
        <v>0</v>
      </c>
      <c r="N15" s="39">
        <f>'Operating Expenses 2022'!N10</f>
        <v>0</v>
      </c>
      <c r="O15" s="35">
        <f t="shared" si="1"/>
        <v>0</v>
      </c>
    </row>
    <row r="16" spans="1:15" x14ac:dyDescent="0.2">
      <c r="A16" s="78" t="s">
        <v>49</v>
      </c>
      <c r="C16" s="39">
        <f>'Operating Expenses 2022'!C11</f>
        <v>0</v>
      </c>
      <c r="D16" s="39">
        <f>'Operating Expenses 2022'!D11</f>
        <v>0</v>
      </c>
      <c r="E16" s="39">
        <f>'Operating Expenses 2022'!E11</f>
        <v>0</v>
      </c>
      <c r="F16" s="39">
        <f>'Operating Expenses 2022'!F11</f>
        <v>0</v>
      </c>
      <c r="G16" s="39">
        <f>'Operating Expenses 2022'!G11</f>
        <v>0</v>
      </c>
      <c r="H16" s="39">
        <f>'Operating Expenses 2022'!H11</f>
        <v>0</v>
      </c>
      <c r="I16" s="39">
        <f>'Operating Expenses 2022'!I11</f>
        <v>0</v>
      </c>
      <c r="J16" s="39">
        <f>'Operating Expenses 2022'!J11</f>
        <v>0</v>
      </c>
      <c r="K16" s="39">
        <f>'Operating Expenses 2022'!K11</f>
        <v>0</v>
      </c>
      <c r="L16" s="39">
        <f>'Operating Expenses 2022'!L11</f>
        <v>0</v>
      </c>
      <c r="M16" s="39">
        <f>'Operating Expenses 2022'!M11</f>
        <v>0</v>
      </c>
      <c r="N16" s="39">
        <f>'Operating Expenses 2022'!N11</f>
        <v>0</v>
      </c>
      <c r="O16" s="35">
        <f t="shared" si="1"/>
        <v>0</v>
      </c>
    </row>
    <row r="17" spans="1:15" x14ac:dyDescent="0.2">
      <c r="A17" s="78" t="s">
        <v>50</v>
      </c>
      <c r="C17" s="39">
        <f>'Operating Expenses 2022'!C12</f>
        <v>0</v>
      </c>
      <c r="D17" s="39">
        <f>'Operating Expenses 2022'!D12</f>
        <v>0</v>
      </c>
      <c r="E17" s="39">
        <f>'Operating Expenses 2022'!E12</f>
        <v>0</v>
      </c>
      <c r="F17" s="39">
        <f>'Operating Expenses 2022'!F12</f>
        <v>0</v>
      </c>
      <c r="G17" s="39">
        <f>'Operating Expenses 2022'!G12</f>
        <v>0</v>
      </c>
      <c r="H17" s="39">
        <f>'Operating Expenses 2022'!H12</f>
        <v>0</v>
      </c>
      <c r="I17" s="39">
        <f>'Operating Expenses 2022'!I12</f>
        <v>0</v>
      </c>
      <c r="J17" s="39">
        <f>'Operating Expenses 2022'!J12</f>
        <v>0</v>
      </c>
      <c r="K17" s="39">
        <f>'Operating Expenses 2022'!K12</f>
        <v>0</v>
      </c>
      <c r="L17" s="39">
        <f>'Operating Expenses 2022'!L12</f>
        <v>0</v>
      </c>
      <c r="M17" s="39">
        <f>'Operating Expenses 2022'!M12</f>
        <v>0</v>
      </c>
      <c r="N17" s="39">
        <f>'Operating Expenses 2022'!N12</f>
        <v>0</v>
      </c>
      <c r="O17" s="35">
        <f t="shared" si="1"/>
        <v>0</v>
      </c>
    </row>
    <row r="18" spans="1:15" x14ac:dyDescent="0.2">
      <c r="A18" s="78" t="s">
        <v>51</v>
      </c>
      <c r="C18" s="39">
        <f>'Operating Expenses 2022'!C13</f>
        <v>0</v>
      </c>
      <c r="D18" s="39">
        <f>'Operating Expenses 2022'!D13</f>
        <v>0</v>
      </c>
      <c r="E18" s="39">
        <f>'Operating Expenses 2022'!E13</f>
        <v>0</v>
      </c>
      <c r="F18" s="39">
        <f>'Operating Expenses 2022'!F13</f>
        <v>0</v>
      </c>
      <c r="G18" s="39">
        <f>'Operating Expenses 2022'!G13</f>
        <v>0</v>
      </c>
      <c r="H18" s="39">
        <f>'Operating Expenses 2022'!H13</f>
        <v>0</v>
      </c>
      <c r="I18" s="39">
        <f>'Operating Expenses 2022'!I13</f>
        <v>0</v>
      </c>
      <c r="J18" s="39">
        <f>'Operating Expenses 2022'!J13</f>
        <v>0</v>
      </c>
      <c r="K18" s="39">
        <f>'Operating Expenses 2022'!K13</f>
        <v>0</v>
      </c>
      <c r="L18" s="39">
        <f>'Operating Expenses 2022'!L13</f>
        <v>0</v>
      </c>
      <c r="M18" s="39">
        <f>'Operating Expenses 2022'!M13</f>
        <v>0</v>
      </c>
      <c r="N18" s="39">
        <f>'Operating Expenses 2022'!N13</f>
        <v>0</v>
      </c>
      <c r="O18" s="35">
        <f t="shared" si="1"/>
        <v>0</v>
      </c>
    </row>
    <row r="19" spans="1:15" x14ac:dyDescent="0.2">
      <c r="A19" s="79" t="s">
        <v>66</v>
      </c>
      <c r="B19" s="80"/>
      <c r="C19" s="81">
        <f>'Payroll 2022'!B23</f>
        <v>0</v>
      </c>
      <c r="D19" s="81">
        <f>'Payroll 2022'!C23</f>
        <v>0</v>
      </c>
      <c r="E19" s="81">
        <f>'Payroll 2022'!D23</f>
        <v>0</v>
      </c>
      <c r="F19" s="81">
        <f>'Payroll 2022'!E23</f>
        <v>0</v>
      </c>
      <c r="G19" s="81">
        <f>'Payroll 2022'!F23</f>
        <v>0</v>
      </c>
      <c r="H19" s="81">
        <f>'Payroll 2022'!G23</f>
        <v>0</v>
      </c>
      <c r="I19" s="81">
        <f>'Payroll 2022'!H23</f>
        <v>0</v>
      </c>
      <c r="J19" s="81">
        <f>'Payroll 2022'!I23</f>
        <v>0</v>
      </c>
      <c r="K19" s="81">
        <f>'Payroll 2022'!J23</f>
        <v>0</v>
      </c>
      <c r="L19" s="81">
        <f>'Payroll 2022'!K23</f>
        <v>0</v>
      </c>
      <c r="M19" s="81">
        <f>'Payroll 2022'!L23</f>
        <v>0</v>
      </c>
      <c r="N19" s="81">
        <f>'Payroll 2022'!M23</f>
        <v>0</v>
      </c>
      <c r="O19" s="82">
        <f t="shared" si="1"/>
        <v>0</v>
      </c>
    </row>
    <row r="20" spans="1:15" x14ac:dyDescent="0.2">
      <c r="A20" s="83" t="s">
        <v>52</v>
      </c>
      <c r="B20" s="69"/>
      <c r="C20" s="76">
        <f>'Operating Expenses 2022'!C14</f>
        <v>0</v>
      </c>
      <c r="D20" s="76">
        <f>'Operating Expenses 2022'!D14</f>
        <v>0</v>
      </c>
      <c r="E20" s="76">
        <f>'Operating Expenses 2022'!E14</f>
        <v>0</v>
      </c>
      <c r="F20" s="76">
        <f>'Operating Expenses 2022'!F14</f>
        <v>0</v>
      </c>
      <c r="G20" s="76">
        <f>'Operating Expenses 2022'!G14</f>
        <v>0</v>
      </c>
      <c r="H20" s="76">
        <f>'Operating Expenses 2022'!H14</f>
        <v>0</v>
      </c>
      <c r="I20" s="76">
        <f>'Operating Expenses 2022'!I14</f>
        <v>0</v>
      </c>
      <c r="J20" s="76">
        <f>'Operating Expenses 2022'!J14</f>
        <v>0</v>
      </c>
      <c r="K20" s="76">
        <f>'Operating Expenses 2022'!K14</f>
        <v>0</v>
      </c>
      <c r="L20" s="76">
        <f>'Operating Expenses 2022'!L14</f>
        <v>0</v>
      </c>
      <c r="M20" s="76">
        <f>'Operating Expenses 2022'!M14</f>
        <v>0</v>
      </c>
      <c r="N20" s="76">
        <f>'Operating Expenses 2022'!N14</f>
        <v>0</v>
      </c>
      <c r="O20" s="70">
        <f t="shared" si="1"/>
        <v>0</v>
      </c>
    </row>
    <row r="21" spans="1:15" x14ac:dyDescent="0.2">
      <c r="A21" s="84" t="s">
        <v>67</v>
      </c>
      <c r="B21" s="84"/>
      <c r="C21" s="85">
        <f t="shared" ref="C21:N21" si="2">SUM(C8:C19)</f>
        <v>0</v>
      </c>
      <c r="D21" s="85">
        <f t="shared" si="2"/>
        <v>0</v>
      </c>
      <c r="E21" s="85">
        <f t="shared" si="2"/>
        <v>0</v>
      </c>
      <c r="F21" s="85">
        <f t="shared" si="2"/>
        <v>0</v>
      </c>
      <c r="G21" s="85">
        <f t="shared" si="2"/>
        <v>0</v>
      </c>
      <c r="H21" s="85">
        <f t="shared" si="2"/>
        <v>0</v>
      </c>
      <c r="I21" s="85">
        <f t="shared" si="2"/>
        <v>0</v>
      </c>
      <c r="J21" s="85">
        <f t="shared" si="2"/>
        <v>0</v>
      </c>
      <c r="K21" s="85">
        <f t="shared" si="2"/>
        <v>0</v>
      </c>
      <c r="L21" s="85">
        <f t="shared" si="2"/>
        <v>0</v>
      </c>
      <c r="M21" s="85">
        <f t="shared" si="2"/>
        <v>0</v>
      </c>
      <c r="N21" s="85">
        <f t="shared" si="2"/>
        <v>0</v>
      </c>
      <c r="O21" s="85">
        <f t="shared" si="1"/>
        <v>0</v>
      </c>
    </row>
    <row r="22" spans="1:15" x14ac:dyDescent="0.2">
      <c r="A22" s="67" t="s">
        <v>68</v>
      </c>
      <c r="B22" s="67"/>
      <c r="C22" s="77">
        <f t="shared" ref="C22:N22" si="3">C5-C21</f>
        <v>30000</v>
      </c>
      <c r="D22" s="77">
        <f t="shared" si="3"/>
        <v>0</v>
      </c>
      <c r="E22" s="77">
        <f t="shared" si="3"/>
        <v>0</v>
      </c>
      <c r="F22" s="77">
        <f t="shared" si="3"/>
        <v>0</v>
      </c>
      <c r="G22" s="77">
        <f t="shared" si="3"/>
        <v>0</v>
      </c>
      <c r="H22" s="77">
        <f t="shared" si="3"/>
        <v>0</v>
      </c>
      <c r="I22" s="77">
        <f t="shared" si="3"/>
        <v>0</v>
      </c>
      <c r="J22" s="77">
        <f t="shared" si="3"/>
        <v>0</v>
      </c>
      <c r="K22" s="77">
        <f t="shared" si="3"/>
        <v>0</v>
      </c>
      <c r="L22" s="77">
        <f t="shared" si="3"/>
        <v>0</v>
      </c>
      <c r="M22" s="77">
        <f t="shared" si="3"/>
        <v>0</v>
      </c>
      <c r="N22" s="77">
        <f t="shared" si="3"/>
        <v>0</v>
      </c>
      <c r="O22" s="77">
        <f t="shared" si="1"/>
        <v>30000</v>
      </c>
    </row>
    <row r="23" spans="1:15" x14ac:dyDescent="0.2">
      <c r="A23" s="67"/>
      <c r="B23" s="6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</row>
    <row r="24" spans="1:15" x14ac:dyDescent="0.2">
      <c r="A24" s="36" t="s">
        <v>69</v>
      </c>
      <c r="C24" s="35">
        <f>'Payroll 2022'!B24</f>
        <v>0</v>
      </c>
      <c r="D24" s="35">
        <f>'Payroll 2022'!C24</f>
        <v>0</v>
      </c>
      <c r="E24" s="35">
        <f>'Payroll 2022'!D24</f>
        <v>0</v>
      </c>
      <c r="F24" s="35">
        <f>'Payroll 2022'!E24</f>
        <v>0</v>
      </c>
      <c r="G24" s="35">
        <f>'Payroll 2022'!F24</f>
        <v>0</v>
      </c>
      <c r="H24" s="35">
        <f>'Payroll 2022'!G24</f>
        <v>0</v>
      </c>
      <c r="I24" s="35">
        <f>'Payroll 2022'!H24</f>
        <v>0</v>
      </c>
      <c r="J24" s="35">
        <f>'Payroll 2022'!I24</f>
        <v>0</v>
      </c>
      <c r="K24" s="35">
        <f>'Payroll 2022'!J24</f>
        <v>0</v>
      </c>
      <c r="L24" s="35">
        <f>'Payroll 2022'!K24</f>
        <v>0</v>
      </c>
      <c r="M24" s="35">
        <f>'Payroll 2022'!L24</f>
        <v>0</v>
      </c>
      <c r="N24" s="35">
        <f>'Payroll 2022'!M24</f>
        <v>0</v>
      </c>
      <c r="O24" s="35">
        <f>SUM(C24:N24)</f>
        <v>0</v>
      </c>
    </row>
    <row r="25" spans="1:15" x14ac:dyDescent="0.2">
      <c r="A25" s="69" t="s">
        <v>54</v>
      </c>
      <c r="B25" s="69"/>
      <c r="C25" s="76">
        <f>'Operating Expenses 2022'!C17</f>
        <v>0</v>
      </c>
      <c r="D25" s="76">
        <f>'Operating Expenses 2022'!D17</f>
        <v>0</v>
      </c>
      <c r="E25" s="76">
        <f>'Operating Expenses 2022'!E17</f>
        <v>0</v>
      </c>
      <c r="F25" s="76">
        <f>'Operating Expenses 2022'!F17</f>
        <v>0</v>
      </c>
      <c r="G25" s="76">
        <f>'Operating Expenses 2022'!G17</f>
        <v>0</v>
      </c>
      <c r="H25" s="76">
        <f>'Operating Expenses 2022'!H17</f>
        <v>0</v>
      </c>
      <c r="I25" s="76">
        <f>'Operating Expenses 2022'!I17</f>
        <v>0</v>
      </c>
      <c r="J25" s="76">
        <f>'Operating Expenses 2022'!J17</f>
        <v>0</v>
      </c>
      <c r="K25" s="76">
        <f>'Operating Expenses 2022'!K17</f>
        <v>0</v>
      </c>
      <c r="L25" s="76">
        <f>'Operating Expenses 2022'!L17</f>
        <v>0</v>
      </c>
      <c r="M25" s="76">
        <f>'Operating Expenses 2022'!M17</f>
        <v>0</v>
      </c>
      <c r="N25" s="76">
        <f>'Operating Expenses 2022'!N17</f>
        <v>0</v>
      </c>
      <c r="O25" s="70">
        <f t="shared" si="1"/>
        <v>0</v>
      </c>
    </row>
    <row r="26" spans="1:15" x14ac:dyDescent="0.2">
      <c r="A26" s="67" t="s">
        <v>70</v>
      </c>
      <c r="B26" s="67"/>
      <c r="C26" s="77">
        <f>C22-C25</f>
        <v>30000</v>
      </c>
      <c r="D26" s="77">
        <f t="shared" ref="D26:N26" si="4">D22-D25</f>
        <v>0</v>
      </c>
      <c r="E26" s="77">
        <f t="shared" si="4"/>
        <v>0</v>
      </c>
      <c r="F26" s="77">
        <f t="shared" si="4"/>
        <v>0</v>
      </c>
      <c r="G26" s="77">
        <f t="shared" si="4"/>
        <v>0</v>
      </c>
      <c r="H26" s="77">
        <f t="shared" si="4"/>
        <v>0</v>
      </c>
      <c r="I26" s="77">
        <f t="shared" si="4"/>
        <v>0</v>
      </c>
      <c r="J26" s="77">
        <f t="shared" si="4"/>
        <v>0</v>
      </c>
      <c r="K26" s="77">
        <f t="shared" si="4"/>
        <v>0</v>
      </c>
      <c r="L26" s="77">
        <f t="shared" si="4"/>
        <v>0</v>
      </c>
      <c r="M26" s="77">
        <f t="shared" si="4"/>
        <v>0</v>
      </c>
      <c r="N26" s="77">
        <f t="shared" si="4"/>
        <v>0</v>
      </c>
      <c r="O26" s="77">
        <f t="shared" si="1"/>
        <v>30000</v>
      </c>
    </row>
    <row r="27" spans="1:15" x14ac:dyDescent="0.2"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</row>
    <row r="28" spans="1:15" x14ac:dyDescent="0.2">
      <c r="A28" s="69" t="s">
        <v>71</v>
      </c>
      <c r="B28" s="86">
        <v>0.2</v>
      </c>
      <c r="C28" s="70">
        <f>IF(C26&gt;0,C26*$B$28,0)</f>
        <v>6000</v>
      </c>
      <c r="D28" s="70">
        <f t="shared" ref="D28:N28" si="5">IF(D26&gt;0,D26*$B$28,0)</f>
        <v>0</v>
      </c>
      <c r="E28" s="70">
        <f t="shared" si="5"/>
        <v>0</v>
      </c>
      <c r="F28" s="70">
        <f t="shared" si="5"/>
        <v>0</v>
      </c>
      <c r="G28" s="70">
        <f t="shared" si="5"/>
        <v>0</v>
      </c>
      <c r="H28" s="70">
        <f t="shared" si="5"/>
        <v>0</v>
      </c>
      <c r="I28" s="70">
        <f t="shared" si="5"/>
        <v>0</v>
      </c>
      <c r="J28" s="70">
        <f t="shared" si="5"/>
        <v>0</v>
      </c>
      <c r="K28" s="70">
        <f t="shared" si="5"/>
        <v>0</v>
      </c>
      <c r="L28" s="70">
        <f t="shared" si="5"/>
        <v>0</v>
      </c>
      <c r="M28" s="70">
        <f t="shared" si="5"/>
        <v>0</v>
      </c>
      <c r="N28" s="70">
        <f t="shared" si="5"/>
        <v>0</v>
      </c>
      <c r="O28" s="70">
        <f t="shared" si="1"/>
        <v>6000</v>
      </c>
    </row>
    <row r="29" spans="1:15" ht="13.5" thickBot="1" x14ac:dyDescent="0.25">
      <c r="A29" s="87" t="s">
        <v>72</v>
      </c>
      <c r="B29" s="87"/>
      <c r="C29" s="88">
        <f>C26-C28</f>
        <v>24000</v>
      </c>
      <c r="D29" s="88">
        <f t="shared" ref="D29:N29" si="6">D26-D28</f>
        <v>0</v>
      </c>
      <c r="E29" s="88">
        <f t="shared" si="6"/>
        <v>0</v>
      </c>
      <c r="F29" s="88">
        <f t="shared" si="6"/>
        <v>0</v>
      </c>
      <c r="G29" s="88">
        <f t="shared" si="6"/>
        <v>0</v>
      </c>
      <c r="H29" s="88">
        <f t="shared" si="6"/>
        <v>0</v>
      </c>
      <c r="I29" s="88">
        <f t="shared" si="6"/>
        <v>0</v>
      </c>
      <c r="J29" s="88">
        <f t="shared" si="6"/>
        <v>0</v>
      </c>
      <c r="K29" s="88">
        <f t="shared" si="6"/>
        <v>0</v>
      </c>
      <c r="L29" s="88">
        <f t="shared" si="6"/>
        <v>0</v>
      </c>
      <c r="M29" s="88">
        <f t="shared" si="6"/>
        <v>0</v>
      </c>
      <c r="N29" s="88">
        <f t="shared" si="6"/>
        <v>0</v>
      </c>
      <c r="O29" s="88">
        <f t="shared" si="1"/>
        <v>24000</v>
      </c>
    </row>
    <row r="30" spans="1:15" ht="13.5" thickTop="1" x14ac:dyDescent="0.2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showGridLines="0" zoomScale="121" zoomScaleNormal="121" workbookViewId="0">
      <pane ySplit="3" topLeftCell="A40" activePane="bottomLeft" state="frozen"/>
      <selection pane="bottomLeft" activeCell="A3" sqref="A3"/>
    </sheetView>
  </sheetViews>
  <sheetFormatPr defaultColWidth="9.140625" defaultRowHeight="12.75" outlineLevelRow="1" x14ac:dyDescent="0.2"/>
  <cols>
    <col min="1" max="1" width="33.85546875" style="36" customWidth="1"/>
    <col min="2" max="2" width="9.140625" style="36"/>
    <col min="3" max="14" width="11.85546875" style="36" customWidth="1"/>
    <col min="15" max="16384" width="9.140625" style="36"/>
  </cols>
  <sheetData>
    <row r="1" spans="1:14" s="21" customFormat="1" x14ac:dyDescent="0.2">
      <c r="A1" s="75"/>
    </row>
    <row r="2" spans="1:14" s="21" customFormat="1" x14ac:dyDescent="0.2">
      <c r="A2" s="22" t="s">
        <v>152</v>
      </c>
      <c r="C2" s="23">
        <v>2022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s="21" customFormat="1" x14ac:dyDescent="0.2">
      <c r="A3" s="25"/>
      <c r="B3" s="26"/>
      <c r="C3" s="27" t="s">
        <v>9</v>
      </c>
      <c r="D3" s="27" t="s">
        <v>10</v>
      </c>
      <c r="E3" s="27" t="s">
        <v>11</v>
      </c>
      <c r="F3" s="27" t="s">
        <v>12</v>
      </c>
      <c r="G3" s="27" t="s">
        <v>56</v>
      </c>
      <c r="H3" s="27" t="s">
        <v>13</v>
      </c>
      <c r="I3" s="27" t="s">
        <v>14</v>
      </c>
      <c r="J3" s="27" t="s">
        <v>74</v>
      </c>
      <c r="K3" s="27" t="s">
        <v>16</v>
      </c>
      <c r="L3" s="27" t="s">
        <v>63</v>
      </c>
      <c r="M3" s="27" t="s">
        <v>18</v>
      </c>
      <c r="N3" s="27" t="s">
        <v>64</v>
      </c>
    </row>
    <row r="4" spans="1:14" s="31" customFormat="1" x14ac:dyDescent="0.2">
      <c r="A4" s="28" t="s">
        <v>73</v>
      </c>
      <c r="B4" s="29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outlineLevel="1" x14ac:dyDescent="0.2">
      <c r="A5" s="32" t="s">
        <v>75</v>
      </c>
      <c r="B5" s="33"/>
      <c r="C5" s="34"/>
      <c r="D5" s="34"/>
      <c r="E5" s="34"/>
      <c r="F5" s="34"/>
      <c r="G5" s="35"/>
      <c r="H5" s="35"/>
      <c r="I5" s="35"/>
      <c r="J5" s="35"/>
      <c r="K5" s="35"/>
      <c r="L5" s="35"/>
      <c r="M5" s="35"/>
      <c r="N5" s="35"/>
    </row>
    <row r="6" spans="1:14" outlineLevel="1" x14ac:dyDescent="0.2">
      <c r="A6" s="37" t="s">
        <v>76</v>
      </c>
      <c r="B6" s="33"/>
      <c r="C6" s="34"/>
      <c r="D6" s="34"/>
      <c r="E6" s="34"/>
      <c r="F6" s="34"/>
      <c r="G6" s="35"/>
      <c r="H6" s="35"/>
      <c r="I6" s="35"/>
      <c r="J6" s="35"/>
      <c r="K6" s="35"/>
      <c r="L6" s="35"/>
      <c r="M6" s="35"/>
      <c r="N6" s="35"/>
    </row>
    <row r="7" spans="1:14" outlineLevel="1" x14ac:dyDescent="0.2">
      <c r="A7" s="38" t="s">
        <v>77</v>
      </c>
      <c r="B7" s="33"/>
      <c r="C7" s="39">
        <f>'Cash Flow Statement 2022'!C21</f>
        <v>24000</v>
      </c>
      <c r="D7" s="39">
        <f>'Cash Flow Statement 2022'!D21</f>
        <v>24000</v>
      </c>
      <c r="E7" s="39">
        <f>'Cash Flow Statement 2022'!E21</f>
        <v>24000</v>
      </c>
      <c r="F7" s="39">
        <f>'Cash Flow Statement 2022'!F21</f>
        <v>24000</v>
      </c>
      <c r="G7" s="39">
        <f>'Cash Flow Statement 2022'!G21</f>
        <v>24000</v>
      </c>
      <c r="H7" s="39">
        <f>'Cash Flow Statement 2022'!H21</f>
        <v>24000</v>
      </c>
      <c r="I7" s="39">
        <f>'Cash Flow Statement 2022'!I21</f>
        <v>24000</v>
      </c>
      <c r="J7" s="39">
        <f>'Cash Flow Statement 2022'!J21</f>
        <v>24000</v>
      </c>
      <c r="K7" s="39">
        <f>'Cash Flow Statement 2022'!K21</f>
        <v>24000</v>
      </c>
      <c r="L7" s="39">
        <f>'Cash Flow Statement 2022'!L21</f>
        <v>24000</v>
      </c>
      <c r="M7" s="39">
        <f>'Cash Flow Statement 2022'!M21</f>
        <v>24000</v>
      </c>
      <c r="N7" s="39">
        <f>'Cash Flow Statement 2022'!N21</f>
        <v>24000</v>
      </c>
    </row>
    <row r="8" spans="1:14" outlineLevel="1" x14ac:dyDescent="0.2">
      <c r="A8" s="38" t="s">
        <v>78</v>
      </c>
      <c r="B8" s="33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</row>
    <row r="9" spans="1:14" outlineLevel="1" x14ac:dyDescent="0.2">
      <c r="A9" s="38" t="s">
        <v>79</v>
      </c>
      <c r="B9" s="33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</row>
    <row r="10" spans="1:14" outlineLevel="1" x14ac:dyDescent="0.2">
      <c r="A10" s="41" t="s">
        <v>80</v>
      </c>
      <c r="B10" s="42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</row>
    <row r="11" spans="1:14" outlineLevel="1" x14ac:dyDescent="0.2">
      <c r="A11" s="38" t="s">
        <v>81</v>
      </c>
      <c r="B11" s="44"/>
      <c r="C11" s="45">
        <f t="shared" ref="C11:G11" si="0">SUM(C7:C10)</f>
        <v>24000</v>
      </c>
      <c r="D11" s="45">
        <f t="shared" si="0"/>
        <v>24000</v>
      </c>
      <c r="E11" s="45">
        <f t="shared" si="0"/>
        <v>24000</v>
      </c>
      <c r="F11" s="45">
        <f t="shared" si="0"/>
        <v>24000</v>
      </c>
      <c r="G11" s="45">
        <f t="shared" si="0"/>
        <v>24000</v>
      </c>
      <c r="H11" s="45">
        <f t="shared" ref="H11:N11" si="1">SUM(H7:H10)</f>
        <v>24000</v>
      </c>
      <c r="I11" s="45">
        <f t="shared" si="1"/>
        <v>24000</v>
      </c>
      <c r="J11" s="45">
        <f t="shared" si="1"/>
        <v>24000</v>
      </c>
      <c r="K11" s="45">
        <f t="shared" si="1"/>
        <v>24000</v>
      </c>
      <c r="L11" s="45">
        <f t="shared" si="1"/>
        <v>24000</v>
      </c>
      <c r="M11" s="45">
        <f t="shared" si="1"/>
        <v>24000</v>
      </c>
      <c r="N11" s="45">
        <f t="shared" si="1"/>
        <v>24000</v>
      </c>
    </row>
    <row r="12" spans="1:14" outlineLevel="1" x14ac:dyDescent="0.2">
      <c r="A12" s="46"/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</row>
    <row r="13" spans="1:14" outlineLevel="1" x14ac:dyDescent="0.2">
      <c r="A13" s="46" t="s">
        <v>82</v>
      </c>
      <c r="B13" s="33"/>
      <c r="C13" s="39">
        <f>C46</f>
        <v>0</v>
      </c>
      <c r="D13" s="39">
        <f t="shared" ref="D13:N13" si="2">D46</f>
        <v>0</v>
      </c>
      <c r="E13" s="39">
        <f t="shared" si="2"/>
        <v>0</v>
      </c>
      <c r="F13" s="39">
        <f t="shared" si="2"/>
        <v>0</v>
      </c>
      <c r="G13" s="39">
        <f t="shared" si="2"/>
        <v>0</v>
      </c>
      <c r="H13" s="39">
        <f t="shared" si="2"/>
        <v>0</v>
      </c>
      <c r="I13" s="39">
        <f t="shared" si="2"/>
        <v>0</v>
      </c>
      <c r="J13" s="39">
        <f t="shared" si="2"/>
        <v>0</v>
      </c>
      <c r="K13" s="39">
        <f t="shared" si="2"/>
        <v>0</v>
      </c>
      <c r="L13" s="39">
        <f t="shared" si="2"/>
        <v>0</v>
      </c>
      <c r="M13" s="39">
        <f t="shared" si="2"/>
        <v>0</v>
      </c>
      <c r="N13" s="39">
        <f t="shared" si="2"/>
        <v>0</v>
      </c>
    </row>
    <row r="14" spans="1:14" ht="13.5" outlineLevel="1" thickBot="1" x14ac:dyDescent="0.25">
      <c r="A14" s="47" t="s">
        <v>83</v>
      </c>
      <c r="B14" s="48"/>
      <c r="C14" s="49">
        <f t="shared" ref="C14:N14" si="3">SUM(C11:C13)</f>
        <v>24000</v>
      </c>
      <c r="D14" s="49">
        <f t="shared" si="3"/>
        <v>24000</v>
      </c>
      <c r="E14" s="49">
        <f t="shared" si="3"/>
        <v>24000</v>
      </c>
      <c r="F14" s="49">
        <f t="shared" si="3"/>
        <v>24000</v>
      </c>
      <c r="G14" s="49">
        <f t="shared" si="3"/>
        <v>24000</v>
      </c>
      <c r="H14" s="49">
        <f t="shared" si="3"/>
        <v>24000</v>
      </c>
      <c r="I14" s="49">
        <f t="shared" si="3"/>
        <v>24000</v>
      </c>
      <c r="J14" s="49">
        <f t="shared" si="3"/>
        <v>24000</v>
      </c>
      <c r="K14" s="49">
        <f t="shared" si="3"/>
        <v>24000</v>
      </c>
      <c r="L14" s="49">
        <f t="shared" si="3"/>
        <v>24000</v>
      </c>
      <c r="M14" s="49">
        <f t="shared" si="3"/>
        <v>24000</v>
      </c>
      <c r="N14" s="49">
        <f t="shared" si="3"/>
        <v>24000</v>
      </c>
    </row>
    <row r="15" spans="1:14" ht="13.5" outlineLevel="1" thickTop="1" x14ac:dyDescent="0.2">
      <c r="A15" s="50"/>
      <c r="B15" s="51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outlineLevel="1" x14ac:dyDescent="0.2">
      <c r="A16" s="32" t="s">
        <v>84</v>
      </c>
      <c r="B16" s="33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</row>
    <row r="17" spans="1:14" outlineLevel="1" x14ac:dyDescent="0.2">
      <c r="A17" s="37" t="s">
        <v>85</v>
      </c>
      <c r="B17" s="33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</row>
    <row r="18" spans="1:14" outlineLevel="1" x14ac:dyDescent="0.2">
      <c r="A18" s="38" t="s">
        <v>86</v>
      </c>
      <c r="B18" s="33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</row>
    <row r="19" spans="1:14" outlineLevel="1" x14ac:dyDescent="0.2">
      <c r="A19" s="41" t="s">
        <v>87</v>
      </c>
      <c r="B19" s="42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</row>
    <row r="20" spans="1:14" outlineLevel="1" x14ac:dyDescent="0.2">
      <c r="A20" s="38" t="s">
        <v>88</v>
      </c>
      <c r="B20" s="44"/>
      <c r="C20" s="45">
        <f t="shared" ref="C20:N20" si="4">SUM(C18:C19)</f>
        <v>0</v>
      </c>
      <c r="D20" s="45">
        <f t="shared" si="4"/>
        <v>0</v>
      </c>
      <c r="E20" s="45">
        <f t="shared" si="4"/>
        <v>0</v>
      </c>
      <c r="F20" s="45">
        <f t="shared" si="4"/>
        <v>0</v>
      </c>
      <c r="G20" s="45">
        <f t="shared" si="4"/>
        <v>0</v>
      </c>
      <c r="H20" s="45">
        <f t="shared" si="4"/>
        <v>0</v>
      </c>
      <c r="I20" s="45">
        <f t="shared" si="4"/>
        <v>0</v>
      </c>
      <c r="J20" s="45">
        <f t="shared" si="4"/>
        <v>0</v>
      </c>
      <c r="K20" s="45">
        <f t="shared" si="4"/>
        <v>0</v>
      </c>
      <c r="L20" s="45">
        <f t="shared" si="4"/>
        <v>0</v>
      </c>
      <c r="M20" s="45">
        <f t="shared" si="4"/>
        <v>0</v>
      </c>
      <c r="N20" s="45">
        <f t="shared" si="4"/>
        <v>0</v>
      </c>
    </row>
    <row r="21" spans="1:14" outlineLevel="1" x14ac:dyDescent="0.2">
      <c r="A21" s="38"/>
      <c r="B21" s="44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</row>
    <row r="22" spans="1:14" outlineLevel="1" x14ac:dyDescent="0.2">
      <c r="A22" s="37" t="s">
        <v>89</v>
      </c>
      <c r="B22" s="33"/>
      <c r="C22" s="53">
        <f>C51</f>
        <v>0</v>
      </c>
      <c r="D22" s="53">
        <f t="shared" ref="D22:N22" si="5">D51</f>
        <v>0</v>
      </c>
      <c r="E22" s="53">
        <f t="shared" si="5"/>
        <v>0</v>
      </c>
      <c r="F22" s="53">
        <f t="shared" si="5"/>
        <v>0</v>
      </c>
      <c r="G22" s="53">
        <f t="shared" si="5"/>
        <v>0</v>
      </c>
      <c r="H22" s="53">
        <f t="shared" si="5"/>
        <v>0</v>
      </c>
      <c r="I22" s="53">
        <f t="shared" si="5"/>
        <v>0</v>
      </c>
      <c r="J22" s="53">
        <f t="shared" si="5"/>
        <v>0</v>
      </c>
      <c r="K22" s="53">
        <f t="shared" si="5"/>
        <v>0</v>
      </c>
      <c r="L22" s="53">
        <f t="shared" si="5"/>
        <v>0</v>
      </c>
      <c r="M22" s="53">
        <f t="shared" si="5"/>
        <v>0</v>
      </c>
      <c r="N22" s="53">
        <f t="shared" si="5"/>
        <v>0</v>
      </c>
    </row>
    <row r="23" spans="1:14" outlineLevel="1" x14ac:dyDescent="0.2">
      <c r="A23" s="54" t="s">
        <v>90</v>
      </c>
      <c r="B23" s="55"/>
      <c r="C23" s="56">
        <f t="shared" ref="C23:N23" si="6">SUM(C20:C22)</f>
        <v>0</v>
      </c>
      <c r="D23" s="56">
        <f t="shared" si="6"/>
        <v>0</v>
      </c>
      <c r="E23" s="56">
        <f t="shared" si="6"/>
        <v>0</v>
      </c>
      <c r="F23" s="56">
        <f t="shared" si="6"/>
        <v>0</v>
      </c>
      <c r="G23" s="56">
        <f t="shared" si="6"/>
        <v>0</v>
      </c>
      <c r="H23" s="56">
        <f t="shared" si="6"/>
        <v>0</v>
      </c>
      <c r="I23" s="56">
        <f t="shared" si="6"/>
        <v>0</v>
      </c>
      <c r="J23" s="56">
        <f t="shared" si="6"/>
        <v>0</v>
      </c>
      <c r="K23" s="56">
        <f t="shared" si="6"/>
        <v>0</v>
      </c>
      <c r="L23" s="56">
        <f t="shared" si="6"/>
        <v>0</v>
      </c>
      <c r="M23" s="56">
        <f t="shared" si="6"/>
        <v>0</v>
      </c>
      <c r="N23" s="56">
        <f t="shared" si="6"/>
        <v>0</v>
      </c>
    </row>
    <row r="24" spans="1:14" outlineLevel="1" x14ac:dyDescent="0.2">
      <c r="A24" s="50"/>
      <c r="B24" s="57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</row>
    <row r="25" spans="1:14" outlineLevel="1" x14ac:dyDescent="0.2">
      <c r="A25" s="32" t="s">
        <v>91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6" spans="1:14" outlineLevel="1" x14ac:dyDescent="0.2">
      <c r="A26" s="37" t="s">
        <v>92</v>
      </c>
      <c r="B26" s="33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</row>
    <row r="27" spans="1:14" outlineLevel="1" x14ac:dyDescent="0.2">
      <c r="A27" s="37" t="s">
        <v>93</v>
      </c>
      <c r="B27" s="33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</row>
    <row r="28" spans="1:14" outlineLevel="1" x14ac:dyDescent="0.2">
      <c r="A28" s="59" t="s">
        <v>91</v>
      </c>
      <c r="B28" s="60"/>
      <c r="C28" s="61">
        <f t="shared" ref="C28:G28" si="7">SUM(C26:C27)</f>
        <v>0</v>
      </c>
      <c r="D28" s="61">
        <f t="shared" si="7"/>
        <v>0</v>
      </c>
      <c r="E28" s="61">
        <f t="shared" si="7"/>
        <v>0</v>
      </c>
      <c r="F28" s="61">
        <f t="shared" si="7"/>
        <v>0</v>
      </c>
      <c r="G28" s="61">
        <f t="shared" si="7"/>
        <v>0</v>
      </c>
      <c r="H28" s="61">
        <f t="shared" ref="H28:N28" si="8">SUM(H26:H27)</f>
        <v>0</v>
      </c>
      <c r="I28" s="61">
        <f t="shared" si="8"/>
        <v>0</v>
      </c>
      <c r="J28" s="61">
        <f t="shared" si="8"/>
        <v>0</v>
      </c>
      <c r="K28" s="61">
        <f t="shared" si="8"/>
        <v>0</v>
      </c>
      <c r="L28" s="61">
        <f t="shared" si="8"/>
        <v>0</v>
      </c>
      <c r="M28" s="61">
        <f t="shared" si="8"/>
        <v>0</v>
      </c>
      <c r="N28" s="61">
        <f t="shared" si="8"/>
        <v>0</v>
      </c>
    </row>
    <row r="29" spans="1:14" ht="13.5" outlineLevel="1" thickBot="1" x14ac:dyDescent="0.25">
      <c r="A29" s="47" t="s">
        <v>94</v>
      </c>
      <c r="B29" s="48"/>
      <c r="C29" s="49">
        <f t="shared" ref="C29:G29" si="9">C23+C28</f>
        <v>0</v>
      </c>
      <c r="D29" s="49">
        <f t="shared" si="9"/>
        <v>0</v>
      </c>
      <c r="E29" s="49">
        <f t="shared" si="9"/>
        <v>0</v>
      </c>
      <c r="F29" s="49">
        <f t="shared" si="9"/>
        <v>0</v>
      </c>
      <c r="G29" s="49">
        <f t="shared" si="9"/>
        <v>0</v>
      </c>
      <c r="H29" s="49">
        <f t="shared" ref="H29:N29" si="10">H23+H28</f>
        <v>0</v>
      </c>
      <c r="I29" s="49">
        <f t="shared" si="10"/>
        <v>0</v>
      </c>
      <c r="J29" s="49">
        <f t="shared" si="10"/>
        <v>0</v>
      </c>
      <c r="K29" s="49">
        <f t="shared" si="10"/>
        <v>0</v>
      </c>
      <c r="L29" s="49">
        <f t="shared" si="10"/>
        <v>0</v>
      </c>
      <c r="M29" s="49">
        <f t="shared" si="10"/>
        <v>0</v>
      </c>
      <c r="N29" s="49">
        <f t="shared" si="10"/>
        <v>0</v>
      </c>
    </row>
    <row r="30" spans="1:14" ht="13.5" outlineLevel="1" thickTop="1" x14ac:dyDescent="0.2">
      <c r="A30" s="37"/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1" spans="1:14" outlineLevel="1" x14ac:dyDescent="0.2">
      <c r="A31" s="62" t="s">
        <v>22</v>
      </c>
      <c r="B31" s="63"/>
      <c r="C31" s="64">
        <f t="shared" ref="C31:N31" si="11">C29-C14</f>
        <v>-24000</v>
      </c>
      <c r="D31" s="64">
        <f t="shared" si="11"/>
        <v>-24000</v>
      </c>
      <c r="E31" s="64">
        <f t="shared" si="11"/>
        <v>-24000</v>
      </c>
      <c r="F31" s="64">
        <f t="shared" si="11"/>
        <v>-24000</v>
      </c>
      <c r="G31" s="64">
        <f t="shared" si="11"/>
        <v>-24000</v>
      </c>
      <c r="H31" s="64">
        <f t="shared" si="11"/>
        <v>-24000</v>
      </c>
      <c r="I31" s="64">
        <f t="shared" si="11"/>
        <v>-24000</v>
      </c>
      <c r="J31" s="64">
        <f t="shared" si="11"/>
        <v>-24000</v>
      </c>
      <c r="K31" s="64">
        <f t="shared" si="11"/>
        <v>-24000</v>
      </c>
      <c r="L31" s="64">
        <f t="shared" si="11"/>
        <v>-24000</v>
      </c>
      <c r="M31" s="64">
        <f t="shared" si="11"/>
        <v>-24000</v>
      </c>
      <c r="N31" s="64">
        <f t="shared" si="11"/>
        <v>-24000</v>
      </c>
    </row>
    <row r="32" spans="1:14" outlineLevel="1" x14ac:dyDescent="0.2"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</row>
    <row r="33" spans="1:14" x14ac:dyDescent="0.2"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</row>
    <row r="34" spans="1:14" x14ac:dyDescent="0.2">
      <c r="A34" s="29" t="s">
        <v>95</v>
      </c>
      <c r="B34" s="65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</row>
    <row r="35" spans="1:14" outlineLevel="1" x14ac:dyDescent="0.2">
      <c r="A35" s="67" t="s">
        <v>23</v>
      </c>
      <c r="B35" s="68"/>
      <c r="C35" s="45"/>
      <c r="D35" s="45"/>
      <c r="E35" s="45"/>
      <c r="F35" s="45"/>
      <c r="G35" s="45"/>
      <c r="H35" s="35"/>
      <c r="I35" s="35"/>
      <c r="J35" s="35"/>
      <c r="K35" s="35"/>
      <c r="L35" s="35"/>
      <c r="M35" s="35"/>
      <c r="N35" s="35"/>
    </row>
    <row r="36" spans="1:14" outlineLevel="1" x14ac:dyDescent="0.2">
      <c r="A36" s="36" t="s">
        <v>78</v>
      </c>
      <c r="C36" s="35">
        <f t="shared" ref="C36:N36" si="12">C8</f>
        <v>0</v>
      </c>
      <c r="D36" s="35">
        <f t="shared" si="12"/>
        <v>0</v>
      </c>
      <c r="E36" s="35">
        <f t="shared" si="12"/>
        <v>0</v>
      </c>
      <c r="F36" s="35">
        <f t="shared" si="12"/>
        <v>0</v>
      </c>
      <c r="G36" s="35">
        <f t="shared" si="12"/>
        <v>0</v>
      </c>
      <c r="H36" s="35">
        <f t="shared" si="12"/>
        <v>0</v>
      </c>
      <c r="I36" s="35">
        <f t="shared" si="12"/>
        <v>0</v>
      </c>
      <c r="J36" s="35">
        <f t="shared" si="12"/>
        <v>0</v>
      </c>
      <c r="K36" s="35">
        <f t="shared" si="12"/>
        <v>0</v>
      </c>
      <c r="L36" s="35">
        <f t="shared" si="12"/>
        <v>0</v>
      </c>
      <c r="M36" s="35">
        <f t="shared" si="12"/>
        <v>0</v>
      </c>
      <c r="N36" s="35">
        <f t="shared" si="12"/>
        <v>0</v>
      </c>
    </row>
    <row r="37" spans="1:14" outlineLevel="1" x14ac:dyDescent="0.2">
      <c r="A37" s="36" t="s">
        <v>80</v>
      </c>
      <c r="C37" s="35">
        <f t="shared" ref="C37:N37" si="13">C10</f>
        <v>0</v>
      </c>
      <c r="D37" s="35">
        <f t="shared" si="13"/>
        <v>0</v>
      </c>
      <c r="E37" s="35">
        <f t="shared" si="13"/>
        <v>0</v>
      </c>
      <c r="F37" s="35">
        <f t="shared" si="13"/>
        <v>0</v>
      </c>
      <c r="G37" s="35">
        <f t="shared" si="13"/>
        <v>0</v>
      </c>
      <c r="H37" s="35">
        <f t="shared" si="13"/>
        <v>0</v>
      </c>
      <c r="I37" s="35">
        <f t="shared" si="13"/>
        <v>0</v>
      </c>
      <c r="J37" s="35">
        <f t="shared" si="13"/>
        <v>0</v>
      </c>
      <c r="K37" s="35">
        <f t="shared" si="13"/>
        <v>0</v>
      </c>
      <c r="L37" s="35">
        <f t="shared" si="13"/>
        <v>0</v>
      </c>
      <c r="M37" s="35">
        <f t="shared" si="13"/>
        <v>0</v>
      </c>
      <c r="N37" s="35">
        <f t="shared" si="13"/>
        <v>0</v>
      </c>
    </row>
    <row r="38" spans="1:14" outlineLevel="1" x14ac:dyDescent="0.2">
      <c r="A38" s="69" t="s">
        <v>96</v>
      </c>
      <c r="B38" s="69"/>
      <c r="C38" s="70">
        <f>C18</f>
        <v>0</v>
      </c>
      <c r="D38" s="70">
        <f t="shared" ref="D38:N38" si="14">D18</f>
        <v>0</v>
      </c>
      <c r="E38" s="70">
        <f t="shared" si="14"/>
        <v>0</v>
      </c>
      <c r="F38" s="70">
        <f t="shared" si="14"/>
        <v>0</v>
      </c>
      <c r="G38" s="70">
        <f t="shared" si="14"/>
        <v>0</v>
      </c>
      <c r="H38" s="70">
        <f t="shared" si="14"/>
        <v>0</v>
      </c>
      <c r="I38" s="70">
        <f t="shared" si="14"/>
        <v>0</v>
      </c>
      <c r="J38" s="70">
        <f t="shared" si="14"/>
        <v>0</v>
      </c>
      <c r="K38" s="70">
        <f t="shared" si="14"/>
        <v>0</v>
      </c>
      <c r="L38" s="70">
        <f t="shared" si="14"/>
        <v>0</v>
      </c>
      <c r="M38" s="70">
        <f t="shared" si="14"/>
        <v>0</v>
      </c>
      <c r="N38" s="70">
        <f t="shared" si="14"/>
        <v>0</v>
      </c>
    </row>
    <row r="39" spans="1:14" outlineLevel="1" x14ac:dyDescent="0.2">
      <c r="A39" s="36" t="s">
        <v>24</v>
      </c>
      <c r="C39" s="35">
        <f>C36+C37-C38</f>
        <v>0</v>
      </c>
      <c r="D39" s="35">
        <f t="shared" ref="D39:N39" si="15">D36+D37-D38</f>
        <v>0</v>
      </c>
      <c r="E39" s="35">
        <f t="shared" si="15"/>
        <v>0</v>
      </c>
      <c r="F39" s="35">
        <f t="shared" si="15"/>
        <v>0</v>
      </c>
      <c r="G39" s="35">
        <f t="shared" si="15"/>
        <v>0</v>
      </c>
      <c r="H39" s="35">
        <f t="shared" si="15"/>
        <v>0</v>
      </c>
      <c r="I39" s="35">
        <f t="shared" si="15"/>
        <v>0</v>
      </c>
      <c r="J39" s="35">
        <f t="shared" si="15"/>
        <v>0</v>
      </c>
      <c r="K39" s="35">
        <f t="shared" si="15"/>
        <v>0</v>
      </c>
      <c r="L39" s="35">
        <f t="shared" si="15"/>
        <v>0</v>
      </c>
      <c r="M39" s="35">
        <f t="shared" si="15"/>
        <v>0</v>
      </c>
      <c r="N39" s="35">
        <f t="shared" si="15"/>
        <v>0</v>
      </c>
    </row>
    <row r="40" spans="1:14" outlineLevel="1" x14ac:dyDescent="0.2">
      <c r="A40" s="36" t="s">
        <v>100</v>
      </c>
      <c r="C40" s="35">
        <f>C39-B39</f>
        <v>0</v>
      </c>
      <c r="D40" s="35">
        <f t="shared" ref="D40:N40" si="16">D39-C39</f>
        <v>0</v>
      </c>
      <c r="E40" s="35">
        <f t="shared" si="16"/>
        <v>0</v>
      </c>
      <c r="F40" s="35">
        <f t="shared" si="16"/>
        <v>0</v>
      </c>
      <c r="G40" s="35">
        <f t="shared" si="16"/>
        <v>0</v>
      </c>
      <c r="H40" s="35">
        <f t="shared" si="16"/>
        <v>0</v>
      </c>
      <c r="I40" s="35">
        <f t="shared" si="16"/>
        <v>0</v>
      </c>
      <c r="J40" s="35">
        <f t="shared" si="16"/>
        <v>0</v>
      </c>
      <c r="K40" s="35">
        <f t="shared" si="16"/>
        <v>0</v>
      </c>
      <c r="L40" s="35">
        <f t="shared" si="16"/>
        <v>0</v>
      </c>
      <c r="M40" s="35">
        <f t="shared" si="16"/>
        <v>0</v>
      </c>
      <c r="N40" s="35">
        <f t="shared" si="16"/>
        <v>0</v>
      </c>
    </row>
    <row r="41" spans="1:14" outlineLevel="1" x14ac:dyDescent="0.2"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</row>
    <row r="42" spans="1:14" outlineLevel="1" x14ac:dyDescent="0.2">
      <c r="A42" s="67" t="s">
        <v>25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</row>
    <row r="43" spans="1:14" outlineLevel="1" x14ac:dyDescent="0.2">
      <c r="A43" s="36" t="s">
        <v>148</v>
      </c>
      <c r="C43" s="71"/>
      <c r="D43" s="35">
        <f>C46</f>
        <v>0</v>
      </c>
      <c r="E43" s="35">
        <f t="shared" ref="E43:N43" si="17">D46</f>
        <v>0</v>
      </c>
      <c r="F43" s="35">
        <f t="shared" si="17"/>
        <v>0</v>
      </c>
      <c r="G43" s="35">
        <f t="shared" si="17"/>
        <v>0</v>
      </c>
      <c r="H43" s="35">
        <f t="shared" si="17"/>
        <v>0</v>
      </c>
      <c r="I43" s="35">
        <f t="shared" si="17"/>
        <v>0</v>
      </c>
      <c r="J43" s="35">
        <f t="shared" si="17"/>
        <v>0</v>
      </c>
      <c r="K43" s="35">
        <f t="shared" si="17"/>
        <v>0</v>
      </c>
      <c r="L43" s="35">
        <f t="shared" si="17"/>
        <v>0</v>
      </c>
      <c r="M43" s="35">
        <f t="shared" si="17"/>
        <v>0</v>
      </c>
      <c r="N43" s="35">
        <f t="shared" si="17"/>
        <v>0</v>
      </c>
    </row>
    <row r="44" spans="1:14" outlineLevel="1" x14ac:dyDescent="0.2">
      <c r="A44" s="36" t="s">
        <v>98</v>
      </c>
      <c r="C44" s="71"/>
      <c r="D44" s="35">
        <f>C44</f>
        <v>0</v>
      </c>
      <c r="E44" s="35">
        <f t="shared" ref="E44:N44" si="18">D44</f>
        <v>0</v>
      </c>
      <c r="F44" s="35">
        <f t="shared" si="18"/>
        <v>0</v>
      </c>
      <c r="G44" s="35">
        <f t="shared" si="18"/>
        <v>0</v>
      </c>
      <c r="H44" s="35">
        <f t="shared" si="18"/>
        <v>0</v>
      </c>
      <c r="I44" s="35">
        <f t="shared" si="18"/>
        <v>0</v>
      </c>
      <c r="J44" s="35">
        <f t="shared" si="18"/>
        <v>0</v>
      </c>
      <c r="K44" s="35">
        <f t="shared" si="18"/>
        <v>0</v>
      </c>
      <c r="L44" s="35">
        <f t="shared" si="18"/>
        <v>0</v>
      </c>
      <c r="M44" s="35">
        <f t="shared" si="18"/>
        <v>0</v>
      </c>
      <c r="N44" s="35">
        <f t="shared" si="18"/>
        <v>0</v>
      </c>
    </row>
    <row r="45" spans="1:14" outlineLevel="1" x14ac:dyDescent="0.2">
      <c r="A45" s="69" t="s">
        <v>99</v>
      </c>
      <c r="B45" s="69"/>
      <c r="C45" s="72">
        <f>'Income Statement 2022'!C9</f>
        <v>0</v>
      </c>
      <c r="D45" s="72">
        <f>'Income Statement 2022'!D9</f>
        <v>0</v>
      </c>
      <c r="E45" s="72">
        <f>'Income Statement 2022'!E9</f>
        <v>0</v>
      </c>
      <c r="F45" s="72">
        <f>'Income Statement 2022'!F9</f>
        <v>0</v>
      </c>
      <c r="G45" s="72">
        <f>'Income Statement 2022'!G9</f>
        <v>0</v>
      </c>
      <c r="H45" s="72">
        <f>'Income Statement 2022'!H9</f>
        <v>0</v>
      </c>
      <c r="I45" s="72">
        <f>'Income Statement 2022'!I9</f>
        <v>0</v>
      </c>
      <c r="J45" s="72">
        <f>'Income Statement 2022'!J9</f>
        <v>0</v>
      </c>
      <c r="K45" s="72">
        <f>'Income Statement 2022'!K9</f>
        <v>0</v>
      </c>
      <c r="L45" s="72">
        <f>'Income Statement 2022'!L9</f>
        <v>0</v>
      </c>
      <c r="M45" s="72">
        <f>'Income Statement 2022'!M9</f>
        <v>0</v>
      </c>
      <c r="N45" s="72">
        <f>'Income Statement 2022'!N9</f>
        <v>0</v>
      </c>
    </row>
    <row r="46" spans="1:14" outlineLevel="1" x14ac:dyDescent="0.2">
      <c r="A46" s="36" t="s">
        <v>97</v>
      </c>
      <c r="C46" s="35">
        <f>C43+C44-C45</f>
        <v>0</v>
      </c>
      <c r="D46" s="35">
        <f t="shared" ref="D46:G46" si="19">D43+D44-D45</f>
        <v>0</v>
      </c>
      <c r="E46" s="35">
        <f t="shared" si="19"/>
        <v>0</v>
      </c>
      <c r="F46" s="35">
        <f t="shared" si="19"/>
        <v>0</v>
      </c>
      <c r="G46" s="35">
        <f t="shared" si="19"/>
        <v>0</v>
      </c>
      <c r="H46" s="35">
        <f t="shared" ref="H46" si="20">H43+H44-H45</f>
        <v>0</v>
      </c>
      <c r="I46" s="35">
        <f t="shared" ref="I46" si="21">I43+I44-I45</f>
        <v>0</v>
      </c>
      <c r="J46" s="35">
        <f t="shared" ref="J46" si="22">J43+J44-J45</f>
        <v>0</v>
      </c>
      <c r="K46" s="35">
        <f t="shared" ref="K46" si="23">K43+K44-K45</f>
        <v>0</v>
      </c>
      <c r="L46" s="35">
        <f t="shared" ref="L46" si="24">L43+L44-L45</f>
        <v>0</v>
      </c>
      <c r="M46" s="35">
        <f t="shared" ref="M46" si="25">M43+M44-M45</f>
        <v>0</v>
      </c>
      <c r="N46" s="35">
        <f t="shared" ref="N46" si="26">N43+N44-N45</f>
        <v>0</v>
      </c>
    </row>
    <row r="47" spans="1:14" outlineLevel="1" x14ac:dyDescent="0.2"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</row>
    <row r="48" spans="1:14" outlineLevel="1" x14ac:dyDescent="0.2">
      <c r="A48" s="67" t="s">
        <v>26</v>
      </c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</row>
    <row r="49" spans="1:14" outlineLevel="1" x14ac:dyDescent="0.2">
      <c r="A49" s="36" t="s">
        <v>149</v>
      </c>
      <c r="C49" s="71"/>
      <c r="D49" s="35">
        <f>C51</f>
        <v>0</v>
      </c>
      <c r="E49" s="35">
        <f t="shared" ref="E49:N49" si="27">D51</f>
        <v>0</v>
      </c>
      <c r="F49" s="35">
        <f t="shared" si="27"/>
        <v>0</v>
      </c>
      <c r="G49" s="35">
        <f t="shared" si="27"/>
        <v>0</v>
      </c>
      <c r="H49" s="35">
        <f t="shared" si="27"/>
        <v>0</v>
      </c>
      <c r="I49" s="35">
        <f t="shared" si="27"/>
        <v>0</v>
      </c>
      <c r="J49" s="35">
        <f t="shared" si="27"/>
        <v>0</v>
      </c>
      <c r="K49" s="35">
        <f t="shared" si="27"/>
        <v>0</v>
      </c>
      <c r="L49" s="35">
        <f t="shared" si="27"/>
        <v>0</v>
      </c>
      <c r="M49" s="35">
        <f t="shared" si="27"/>
        <v>0</v>
      </c>
      <c r="N49" s="35">
        <f t="shared" si="27"/>
        <v>0</v>
      </c>
    </row>
    <row r="50" spans="1:14" outlineLevel="1" x14ac:dyDescent="0.2">
      <c r="A50" s="69" t="s">
        <v>150</v>
      </c>
      <c r="B50" s="69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</row>
    <row r="51" spans="1:14" outlineLevel="1" x14ac:dyDescent="0.2">
      <c r="A51" s="36" t="s">
        <v>101</v>
      </c>
      <c r="C51" s="35">
        <f>SUM(C49:C50)</f>
        <v>0</v>
      </c>
      <c r="D51" s="35">
        <f t="shared" ref="D51:G51" si="28">SUM(D49:D50)</f>
        <v>0</v>
      </c>
      <c r="E51" s="35">
        <f t="shared" si="28"/>
        <v>0</v>
      </c>
      <c r="F51" s="35">
        <f t="shared" si="28"/>
        <v>0</v>
      </c>
      <c r="G51" s="35">
        <f t="shared" si="28"/>
        <v>0</v>
      </c>
      <c r="H51" s="35">
        <f t="shared" ref="H51" si="29">SUM(H49:H50)</f>
        <v>0</v>
      </c>
      <c r="I51" s="35">
        <f t="shared" ref="I51" si="30">SUM(I49:I50)</f>
        <v>0</v>
      </c>
      <c r="J51" s="35">
        <f t="shared" ref="J51" si="31">SUM(J49:J50)</f>
        <v>0</v>
      </c>
      <c r="K51" s="35">
        <f t="shared" ref="K51" si="32">SUM(K49:K50)</f>
        <v>0</v>
      </c>
      <c r="L51" s="35">
        <f t="shared" ref="L51" si="33">SUM(L49:L50)</f>
        <v>0</v>
      </c>
      <c r="M51" s="35">
        <f t="shared" ref="M51" si="34">SUM(M49:M50)</f>
        <v>0</v>
      </c>
      <c r="N51" s="35">
        <f t="shared" ref="N51" si="35">SUM(N49:N50)</f>
        <v>0</v>
      </c>
    </row>
    <row r="52" spans="1:14" outlineLevel="1" x14ac:dyDescent="0.2">
      <c r="A52" s="36" t="s">
        <v>54</v>
      </c>
      <c r="C52" s="74">
        <f>'Operating Expenses 2022'!C17</f>
        <v>0</v>
      </c>
      <c r="D52" s="74">
        <f>'Operating Expenses 2022'!D17</f>
        <v>0</v>
      </c>
      <c r="E52" s="74">
        <f>'Operating Expenses 2022'!E17</f>
        <v>0</v>
      </c>
      <c r="F52" s="74">
        <f>'Operating Expenses 2022'!F17</f>
        <v>0</v>
      </c>
      <c r="G52" s="74">
        <f>'Operating Expenses 2022'!G17</f>
        <v>0</v>
      </c>
      <c r="H52" s="74">
        <f>'Operating Expenses 2022'!H17</f>
        <v>0</v>
      </c>
      <c r="I52" s="74">
        <f>'Operating Expenses 2022'!I17</f>
        <v>0</v>
      </c>
      <c r="J52" s="74">
        <f>'Operating Expenses 2022'!J17</f>
        <v>0</v>
      </c>
      <c r="K52" s="74">
        <f>'Operating Expenses 2022'!K17</f>
        <v>0</v>
      </c>
      <c r="L52" s="74">
        <f>'Operating Expenses 2022'!L17</f>
        <v>0</v>
      </c>
      <c r="M52" s="74">
        <f>'Operating Expenses 2022'!M17</f>
        <v>0</v>
      </c>
      <c r="N52" s="74">
        <f>'Operating Expenses 2022'!N17</f>
        <v>0</v>
      </c>
    </row>
    <row r="53" spans="1:14" outlineLevel="1" x14ac:dyDescent="0.2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zoomScale="214" zoomScaleNormal="214" workbookViewId="0">
      <pane ySplit="3" topLeftCell="A4" activePane="bottomLeft" state="frozen"/>
      <selection pane="bottomLeft" activeCell="C8" sqref="C8"/>
    </sheetView>
  </sheetViews>
  <sheetFormatPr defaultColWidth="9.140625" defaultRowHeight="14.25" x14ac:dyDescent="0.2"/>
  <cols>
    <col min="1" max="1" width="29.140625" style="12" customWidth="1"/>
    <col min="2" max="2" width="9.140625" style="12"/>
    <col min="3" max="15" width="12.85546875" style="12" customWidth="1"/>
    <col min="16" max="16384" width="9.140625" style="12"/>
  </cols>
  <sheetData>
    <row r="1" spans="1:15" s="4" customFormat="1" x14ac:dyDescent="0.2">
      <c r="A1" s="3" t="s">
        <v>147</v>
      </c>
    </row>
    <row r="2" spans="1:15" s="4" customFormat="1" ht="15" x14ac:dyDescent="0.25">
      <c r="A2" s="5" t="s">
        <v>151</v>
      </c>
      <c r="C2" s="6">
        <v>2022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5" s="4" customFormat="1" ht="15" x14ac:dyDescent="0.25">
      <c r="A3" s="8"/>
      <c r="B3" s="9"/>
      <c r="C3" s="10" t="s">
        <v>9</v>
      </c>
      <c r="D3" s="10" t="s">
        <v>10</v>
      </c>
      <c r="E3" s="10" t="s">
        <v>11</v>
      </c>
      <c r="F3" s="10" t="s">
        <v>12</v>
      </c>
      <c r="G3" s="10" t="s">
        <v>0</v>
      </c>
      <c r="H3" s="10" t="s">
        <v>13</v>
      </c>
      <c r="I3" s="10" t="s">
        <v>14</v>
      </c>
      <c r="J3" s="10" t="s">
        <v>15</v>
      </c>
      <c r="K3" s="10" t="s">
        <v>16</v>
      </c>
      <c r="L3" s="10" t="s">
        <v>17</v>
      </c>
      <c r="M3" s="10" t="s">
        <v>18</v>
      </c>
      <c r="N3" s="10" t="s">
        <v>19</v>
      </c>
      <c r="O3" s="10" t="s">
        <v>20</v>
      </c>
    </row>
    <row r="4" spans="1:15" ht="15" x14ac:dyDescent="0.25">
      <c r="A4" s="11" t="s">
        <v>102</v>
      </c>
    </row>
    <row r="5" spans="1:15" x14ac:dyDescent="0.2">
      <c r="A5" s="12" t="s">
        <v>103</v>
      </c>
      <c r="C5" s="13">
        <f>'Income Statement 2022'!C29</f>
        <v>24000</v>
      </c>
      <c r="D5" s="13">
        <f>'Income Statement 2022'!D29</f>
        <v>0</v>
      </c>
      <c r="E5" s="13">
        <f>'Income Statement 2022'!E29</f>
        <v>0</v>
      </c>
      <c r="F5" s="13">
        <f>'Income Statement 2022'!F29</f>
        <v>0</v>
      </c>
      <c r="G5" s="13">
        <f>'Income Statement 2022'!G29</f>
        <v>0</v>
      </c>
      <c r="H5" s="13">
        <f>'Income Statement 2022'!H29</f>
        <v>0</v>
      </c>
      <c r="I5" s="13">
        <f>'Income Statement 2022'!I29</f>
        <v>0</v>
      </c>
      <c r="J5" s="13">
        <f>'Income Statement 2022'!J29</f>
        <v>0</v>
      </c>
      <c r="K5" s="13">
        <f>'Income Statement 2022'!K29</f>
        <v>0</v>
      </c>
      <c r="L5" s="13">
        <f>'Income Statement 2022'!L29</f>
        <v>0</v>
      </c>
      <c r="M5" s="13">
        <f>'Income Statement 2022'!M29</f>
        <v>0</v>
      </c>
      <c r="N5" s="13">
        <f>'Income Statement 2022'!N29</f>
        <v>0</v>
      </c>
      <c r="O5" s="13">
        <f>'Income Statement 2022'!O29</f>
        <v>24000</v>
      </c>
    </row>
    <row r="6" spans="1:15" x14ac:dyDescent="0.2">
      <c r="A6" s="12" t="s">
        <v>104</v>
      </c>
      <c r="C6" s="13">
        <f>'Income Statement 2022'!C9</f>
        <v>0</v>
      </c>
      <c r="D6" s="13">
        <f>'Income Statement 2022'!D9</f>
        <v>0</v>
      </c>
      <c r="E6" s="13">
        <f>'Income Statement 2022'!E9</f>
        <v>0</v>
      </c>
      <c r="F6" s="13">
        <f>'Income Statement 2022'!F9</f>
        <v>0</v>
      </c>
      <c r="G6" s="13">
        <f>'Income Statement 2022'!G9</f>
        <v>0</v>
      </c>
      <c r="H6" s="13">
        <f>'Income Statement 2022'!H9</f>
        <v>0</v>
      </c>
      <c r="I6" s="13">
        <f>'Income Statement 2022'!I9</f>
        <v>0</v>
      </c>
      <c r="J6" s="13">
        <f>'Income Statement 2022'!J9</f>
        <v>0</v>
      </c>
      <c r="K6" s="13">
        <f>'Income Statement 2022'!K9</f>
        <v>0</v>
      </c>
      <c r="L6" s="13">
        <f>'Income Statement 2022'!L9</f>
        <v>0</v>
      </c>
      <c r="M6" s="13">
        <f>'Income Statement 2022'!M9</f>
        <v>0</v>
      </c>
      <c r="N6" s="13">
        <f>'Income Statement 2022'!N9</f>
        <v>0</v>
      </c>
      <c r="O6" s="13">
        <f>'Income Statement 2022'!O9</f>
        <v>0</v>
      </c>
    </row>
    <row r="7" spans="1:15" x14ac:dyDescent="0.2">
      <c r="A7" s="14" t="s">
        <v>105</v>
      </c>
      <c r="B7" s="14"/>
      <c r="C7" s="15">
        <f>'Balance Sheet 2022'!C40</f>
        <v>0</v>
      </c>
      <c r="D7" s="15">
        <f>'Balance Sheet 2022'!D40</f>
        <v>0</v>
      </c>
      <c r="E7" s="15">
        <f>'Balance Sheet 2022'!E40</f>
        <v>0</v>
      </c>
      <c r="F7" s="15">
        <f>'Balance Sheet 2022'!F40</f>
        <v>0</v>
      </c>
      <c r="G7" s="15">
        <f>'Balance Sheet 2022'!G40</f>
        <v>0</v>
      </c>
      <c r="H7" s="15">
        <f>'Balance Sheet 2022'!H40</f>
        <v>0</v>
      </c>
      <c r="I7" s="15">
        <f>'Balance Sheet 2022'!I40</f>
        <v>0</v>
      </c>
      <c r="J7" s="15">
        <f>'Balance Sheet 2022'!J40</f>
        <v>0</v>
      </c>
      <c r="K7" s="15">
        <f>'Balance Sheet 2022'!K40</f>
        <v>0</v>
      </c>
      <c r="L7" s="15">
        <f>'Balance Sheet 2022'!L40</f>
        <v>0</v>
      </c>
      <c r="M7" s="15">
        <f>'Balance Sheet 2022'!M40</f>
        <v>0</v>
      </c>
      <c r="N7" s="15">
        <f>'Balance Sheet 2022'!N40</f>
        <v>0</v>
      </c>
      <c r="O7" s="15">
        <f>SUM(C7:N7)</f>
        <v>0</v>
      </c>
    </row>
    <row r="8" spans="1:15" ht="15" x14ac:dyDescent="0.25">
      <c r="A8" s="11" t="s">
        <v>106</v>
      </c>
      <c r="B8" s="11"/>
      <c r="C8" s="16">
        <f>C5+C6-C7</f>
        <v>24000</v>
      </c>
      <c r="D8" s="16">
        <f t="shared" ref="D8:O8" si="0">D5+D6-D7</f>
        <v>0</v>
      </c>
      <c r="E8" s="16">
        <f t="shared" si="0"/>
        <v>0</v>
      </c>
      <c r="F8" s="16">
        <f t="shared" si="0"/>
        <v>0</v>
      </c>
      <c r="G8" s="16">
        <f t="shared" si="0"/>
        <v>0</v>
      </c>
      <c r="H8" s="16">
        <f t="shared" si="0"/>
        <v>0</v>
      </c>
      <c r="I8" s="16">
        <f t="shared" si="0"/>
        <v>0</v>
      </c>
      <c r="J8" s="16">
        <f t="shared" si="0"/>
        <v>0</v>
      </c>
      <c r="K8" s="16">
        <f t="shared" si="0"/>
        <v>0</v>
      </c>
      <c r="L8" s="16">
        <f t="shared" si="0"/>
        <v>0</v>
      </c>
      <c r="M8" s="16">
        <f t="shared" si="0"/>
        <v>0</v>
      </c>
      <c r="N8" s="16">
        <f t="shared" si="0"/>
        <v>0</v>
      </c>
      <c r="O8" s="16">
        <f t="shared" si="0"/>
        <v>24000</v>
      </c>
    </row>
    <row r="9" spans="1:15" x14ac:dyDescent="0.2"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ht="15" x14ac:dyDescent="0.25">
      <c r="A10" s="11" t="s">
        <v>107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5" x14ac:dyDescent="0.2">
      <c r="A11" s="14" t="s">
        <v>111</v>
      </c>
      <c r="B11" s="14"/>
      <c r="C11" s="15">
        <f>'Balance Sheet 2022'!C44</f>
        <v>0</v>
      </c>
      <c r="D11" s="15">
        <f>'Balance Sheet 2022'!D44</f>
        <v>0</v>
      </c>
      <c r="E11" s="15">
        <f>'Balance Sheet 2022'!E44</f>
        <v>0</v>
      </c>
      <c r="F11" s="15">
        <f>'Balance Sheet 2022'!F44</f>
        <v>0</v>
      </c>
      <c r="G11" s="15">
        <f>'Balance Sheet 2022'!G44</f>
        <v>0</v>
      </c>
      <c r="H11" s="15">
        <f>'Balance Sheet 2022'!H44</f>
        <v>0</v>
      </c>
      <c r="I11" s="15">
        <f>'Balance Sheet 2022'!I44</f>
        <v>0</v>
      </c>
      <c r="J11" s="15">
        <f>'Balance Sheet 2022'!J44</f>
        <v>0</v>
      </c>
      <c r="K11" s="15">
        <f>'Balance Sheet 2022'!K44</f>
        <v>0</v>
      </c>
      <c r="L11" s="15">
        <f>'Balance Sheet 2022'!L44</f>
        <v>0</v>
      </c>
      <c r="M11" s="15">
        <f>'Balance Sheet 2022'!M44</f>
        <v>0</v>
      </c>
      <c r="N11" s="15">
        <f>'Balance Sheet 2022'!N44</f>
        <v>0</v>
      </c>
      <c r="O11" s="15">
        <f>SUM(C11:N11)</f>
        <v>0</v>
      </c>
    </row>
    <row r="12" spans="1:15" ht="15" x14ac:dyDescent="0.25">
      <c r="A12" s="11" t="s">
        <v>108</v>
      </c>
      <c r="B12" s="11"/>
      <c r="C12" s="16">
        <f>C11</f>
        <v>0</v>
      </c>
      <c r="D12" s="16">
        <f t="shared" ref="D12:O12" si="1">D11</f>
        <v>0</v>
      </c>
      <c r="E12" s="16">
        <f t="shared" si="1"/>
        <v>0</v>
      </c>
      <c r="F12" s="16">
        <f t="shared" si="1"/>
        <v>0</v>
      </c>
      <c r="G12" s="16">
        <f t="shared" si="1"/>
        <v>0</v>
      </c>
      <c r="H12" s="16">
        <f t="shared" si="1"/>
        <v>0</v>
      </c>
      <c r="I12" s="16">
        <f t="shared" si="1"/>
        <v>0</v>
      </c>
      <c r="J12" s="16">
        <f t="shared" si="1"/>
        <v>0</v>
      </c>
      <c r="K12" s="16">
        <f t="shared" si="1"/>
        <v>0</v>
      </c>
      <c r="L12" s="16">
        <f t="shared" si="1"/>
        <v>0</v>
      </c>
      <c r="M12" s="16">
        <f t="shared" si="1"/>
        <v>0</v>
      </c>
      <c r="N12" s="16">
        <f t="shared" si="1"/>
        <v>0</v>
      </c>
      <c r="O12" s="16">
        <f t="shared" si="1"/>
        <v>0</v>
      </c>
    </row>
    <row r="13" spans="1:15" x14ac:dyDescent="0.2"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1:15" ht="15" x14ac:dyDescent="0.25">
      <c r="A14" s="11" t="s">
        <v>109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15" x14ac:dyDescent="0.2">
      <c r="A15" s="12" t="s">
        <v>112</v>
      </c>
      <c r="C15" s="13">
        <f>'Balance Sheet 2022'!C50</f>
        <v>0</v>
      </c>
      <c r="D15" s="13">
        <f>'Balance Sheet 2022'!D50</f>
        <v>0</v>
      </c>
      <c r="E15" s="13">
        <f>'Balance Sheet 2022'!E50</f>
        <v>0</v>
      </c>
      <c r="F15" s="13">
        <f>'Balance Sheet 2022'!F50</f>
        <v>0</v>
      </c>
      <c r="G15" s="13">
        <f>'Balance Sheet 2022'!G50</f>
        <v>0</v>
      </c>
      <c r="H15" s="13">
        <f>'Balance Sheet 2022'!H50</f>
        <v>0</v>
      </c>
      <c r="I15" s="13">
        <f>'Balance Sheet 2022'!I50</f>
        <v>0</v>
      </c>
      <c r="J15" s="13">
        <f>'Balance Sheet 2022'!J50</f>
        <v>0</v>
      </c>
      <c r="K15" s="13">
        <f>'Balance Sheet 2022'!K50</f>
        <v>0</v>
      </c>
      <c r="L15" s="13">
        <f>'Balance Sheet 2022'!L50</f>
        <v>0</v>
      </c>
      <c r="M15" s="13">
        <f>'Balance Sheet 2022'!M50</f>
        <v>0</v>
      </c>
      <c r="N15" s="13">
        <f>'Balance Sheet 2022'!N50</f>
        <v>0</v>
      </c>
      <c r="O15" s="13">
        <f>'Balance Sheet 2022'!O50</f>
        <v>0</v>
      </c>
    </row>
    <row r="16" spans="1:15" x14ac:dyDescent="0.2">
      <c r="A16" s="14" t="s">
        <v>113</v>
      </c>
      <c r="B16" s="14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5">
        <f>SUM(C16:N16)</f>
        <v>0</v>
      </c>
    </row>
    <row r="17" spans="1:15" ht="15" x14ac:dyDescent="0.25">
      <c r="A17" s="11" t="s">
        <v>110</v>
      </c>
      <c r="B17" s="11"/>
      <c r="C17" s="16">
        <f>SUM(C15:C16)</f>
        <v>0</v>
      </c>
      <c r="D17" s="16">
        <f t="shared" ref="D17:O17" si="2">SUM(D15:D16)</f>
        <v>0</v>
      </c>
      <c r="E17" s="16">
        <f t="shared" si="2"/>
        <v>0</v>
      </c>
      <c r="F17" s="16">
        <f t="shared" si="2"/>
        <v>0</v>
      </c>
      <c r="G17" s="16">
        <f t="shared" si="2"/>
        <v>0</v>
      </c>
      <c r="H17" s="16">
        <f t="shared" si="2"/>
        <v>0</v>
      </c>
      <c r="I17" s="16">
        <f t="shared" si="2"/>
        <v>0</v>
      </c>
      <c r="J17" s="16">
        <f t="shared" si="2"/>
        <v>0</v>
      </c>
      <c r="K17" s="16">
        <f t="shared" si="2"/>
        <v>0</v>
      </c>
      <c r="L17" s="16">
        <f t="shared" si="2"/>
        <v>0</v>
      </c>
      <c r="M17" s="16">
        <f t="shared" si="2"/>
        <v>0</v>
      </c>
      <c r="N17" s="16">
        <f t="shared" si="2"/>
        <v>0</v>
      </c>
      <c r="O17" s="16">
        <f t="shared" si="2"/>
        <v>0</v>
      </c>
    </row>
    <row r="18" spans="1:15" x14ac:dyDescent="0.2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1:15" x14ac:dyDescent="0.2">
      <c r="A19" s="12" t="s">
        <v>114</v>
      </c>
      <c r="C19" s="13">
        <f>C8-C12+C17</f>
        <v>24000</v>
      </c>
      <c r="D19" s="13">
        <f t="shared" ref="D19:O19" si="3">D8-D12+D17</f>
        <v>0</v>
      </c>
      <c r="E19" s="13">
        <f t="shared" si="3"/>
        <v>0</v>
      </c>
      <c r="F19" s="13">
        <f t="shared" si="3"/>
        <v>0</v>
      </c>
      <c r="G19" s="13">
        <f t="shared" si="3"/>
        <v>0</v>
      </c>
      <c r="H19" s="13">
        <f t="shared" si="3"/>
        <v>0</v>
      </c>
      <c r="I19" s="13">
        <f t="shared" si="3"/>
        <v>0</v>
      </c>
      <c r="J19" s="13">
        <f t="shared" si="3"/>
        <v>0</v>
      </c>
      <c r="K19" s="13">
        <f t="shared" si="3"/>
        <v>0</v>
      </c>
      <c r="L19" s="13">
        <f t="shared" si="3"/>
        <v>0</v>
      </c>
      <c r="M19" s="13">
        <f t="shared" si="3"/>
        <v>0</v>
      </c>
      <c r="N19" s="13">
        <f t="shared" si="3"/>
        <v>0</v>
      </c>
      <c r="O19" s="13">
        <f t="shared" si="3"/>
        <v>24000</v>
      </c>
    </row>
    <row r="20" spans="1:15" x14ac:dyDescent="0.2">
      <c r="A20" s="18" t="s">
        <v>115</v>
      </c>
      <c r="B20" s="18"/>
      <c r="C20" s="19">
        <f>B21</f>
        <v>0</v>
      </c>
      <c r="D20" s="19">
        <f t="shared" ref="D20:O20" si="4">C21</f>
        <v>24000</v>
      </c>
      <c r="E20" s="19">
        <f t="shared" si="4"/>
        <v>24000</v>
      </c>
      <c r="F20" s="19">
        <f t="shared" si="4"/>
        <v>24000</v>
      </c>
      <c r="G20" s="19">
        <f t="shared" si="4"/>
        <v>24000</v>
      </c>
      <c r="H20" s="19">
        <f t="shared" si="4"/>
        <v>24000</v>
      </c>
      <c r="I20" s="19">
        <f t="shared" si="4"/>
        <v>24000</v>
      </c>
      <c r="J20" s="19">
        <f t="shared" si="4"/>
        <v>24000</v>
      </c>
      <c r="K20" s="19">
        <f t="shared" si="4"/>
        <v>24000</v>
      </c>
      <c r="L20" s="19">
        <f t="shared" si="4"/>
        <v>24000</v>
      </c>
      <c r="M20" s="19">
        <f t="shared" si="4"/>
        <v>24000</v>
      </c>
      <c r="N20" s="19">
        <f t="shared" si="4"/>
        <v>24000</v>
      </c>
      <c r="O20" s="19">
        <f t="shared" si="4"/>
        <v>24000</v>
      </c>
    </row>
    <row r="21" spans="1:15" ht="15" x14ac:dyDescent="0.25">
      <c r="A21" s="11" t="s">
        <v>116</v>
      </c>
      <c r="B21" s="11"/>
      <c r="C21" s="16">
        <f>SUM(C19:C20)</f>
        <v>24000</v>
      </c>
      <c r="D21" s="16">
        <f t="shared" ref="D21:O21" si="5">SUM(D19:D20)</f>
        <v>24000</v>
      </c>
      <c r="E21" s="16">
        <f t="shared" si="5"/>
        <v>24000</v>
      </c>
      <c r="F21" s="16">
        <f t="shared" si="5"/>
        <v>24000</v>
      </c>
      <c r="G21" s="16">
        <f t="shared" si="5"/>
        <v>24000</v>
      </c>
      <c r="H21" s="16">
        <f t="shared" si="5"/>
        <v>24000</v>
      </c>
      <c r="I21" s="16">
        <f t="shared" si="5"/>
        <v>24000</v>
      </c>
      <c r="J21" s="16">
        <f t="shared" si="5"/>
        <v>24000</v>
      </c>
      <c r="K21" s="16">
        <f t="shared" si="5"/>
        <v>24000</v>
      </c>
      <c r="L21" s="16">
        <f t="shared" si="5"/>
        <v>24000</v>
      </c>
      <c r="M21" s="16">
        <f t="shared" si="5"/>
        <v>24000</v>
      </c>
      <c r="N21" s="16">
        <f t="shared" si="5"/>
        <v>24000</v>
      </c>
      <c r="O21" s="16">
        <f t="shared" si="5"/>
        <v>48000</v>
      </c>
    </row>
    <row r="22" spans="1:15" x14ac:dyDescent="0.2"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1:15" x14ac:dyDescent="0.2">
      <c r="A23" s="12" t="s">
        <v>22</v>
      </c>
      <c r="C23" s="20">
        <f>C21-'Balance Sheet 2022'!C7</f>
        <v>0</v>
      </c>
      <c r="D23" s="20">
        <f>D21-'Balance Sheet 2022'!D7</f>
        <v>0</v>
      </c>
      <c r="E23" s="20">
        <f>E21-'Balance Sheet 2022'!E7</f>
        <v>0</v>
      </c>
      <c r="F23" s="20">
        <f>F21-'Balance Sheet 2022'!F7</f>
        <v>0</v>
      </c>
      <c r="G23" s="20">
        <f>G21-'Balance Sheet 2022'!G7</f>
        <v>0</v>
      </c>
      <c r="H23" s="20">
        <f>H21-'Balance Sheet 2022'!H7</f>
        <v>0</v>
      </c>
      <c r="I23" s="20">
        <f>I21-'Balance Sheet 2022'!I7</f>
        <v>0</v>
      </c>
      <c r="J23" s="20">
        <f>J21-'Balance Sheet 2022'!J7</f>
        <v>0</v>
      </c>
      <c r="K23" s="20">
        <f>K21-'Balance Sheet 2022'!K7</f>
        <v>0</v>
      </c>
      <c r="L23" s="20">
        <f>L21-'Balance Sheet 2022'!L7</f>
        <v>0</v>
      </c>
      <c r="M23" s="20">
        <f>M21-'Balance Sheet 2022'!M7</f>
        <v>0</v>
      </c>
      <c r="N23" s="20">
        <f>N21-'Balance Sheet 2022'!N7</f>
        <v>0</v>
      </c>
      <c r="O23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Sales 2022</vt:lpstr>
      <vt:lpstr>Payroll 2022</vt:lpstr>
      <vt:lpstr>Operating Expenses 2022</vt:lpstr>
      <vt:lpstr>Income Statement 2022</vt:lpstr>
      <vt:lpstr>Balance Sheet 2022</vt:lpstr>
      <vt:lpstr>Cash Flow Statement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Projection Template</dc:title>
  <dc:creator>CFI</dc:creator>
  <cp:lastModifiedBy>Randy Rahman Hussen</cp:lastModifiedBy>
  <dcterms:created xsi:type="dcterms:W3CDTF">2018-05-28T18:52:19Z</dcterms:created>
  <dcterms:modified xsi:type="dcterms:W3CDTF">2022-10-23T11:53:16Z</dcterms:modified>
</cp:coreProperties>
</file>